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<sst xmlns="http://schemas.openxmlformats.org/spreadsheetml/2006/main" count="832" uniqueCount="217">
  <si>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</si>
  <si>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</si>
  <si>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</si>
  <si>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</si>
  <si>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</si>
  <si>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</si>
  <si>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</si>
  <si>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</si>
  <si>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</si>
  <si>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</si>
  <si>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</si>
  <si>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</si>
  <si>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</si>
  <si>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</si>
  <si>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</si>
  <si>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</si>
  <si>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</si>
  <si>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</si>
  <si>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</si>
  <si>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</si>
  <si>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</si>
  <si>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</si>
  <si>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</si>
  <si>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</si>
  <si>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</si>
  <si>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</si>
  <si>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</si>
  <si>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</si>
  <si>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</si>
  <si>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</si>
  <si>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</si>
  <si>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</si>
  <si>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</si>
  <si>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</si>
  <si>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</si>
  <si>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</si>
  <si>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</si>
  <si>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</si>
  <si>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</si>
  <si>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</si>
  <si>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</si>
  <si>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</si>
  <si>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</si>
  <si>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</si>
  <si>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</si>
  <si>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</si>
  <si>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</si>
  <si>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</si>
  <si>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</si>
  <si>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</si>
  <si>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</si>
  <si>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</si>
  <si>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</si>
  <si>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</si>
  <si>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</si>
  <si>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</si>
  <si>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</si>
  <si>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</si>
  <si>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</si>
  <si>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</si>
  <si>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</si>
  <si>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</si>
  <si>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</si>
  <si>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</si>
  <si>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</si>
  <si>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</si>
  <si>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</si>
  <si>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</si>
  <si>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</si>
  <si>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</si>
  <si>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</si>
  <si>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</si>
  <si>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</si>
  <si>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</si>
  <si>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</si>
  <si>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</si>
  <si>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</si>
  <si>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</si>
  <si>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</si>
  <si>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</si>
  <si>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</si>
  <si>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</si>
  <si>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</si>
  <si>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</si>
  <si>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</si>
  <si>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</si>
  <si>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</si>
  <si>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</si>
  <si>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</si>
  <si>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</si>
  <si>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</si>
  <si>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</si>
  <si>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</si>
  <si>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</si>
  <si>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</si>
  <si>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</si>
  <si>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</si>
  <si>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</si>
  <si>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</si>
  <si>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</si>
  <si>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</si>
  <si>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</si>
  <si>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</si>
  <si>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</si>
  <si>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</si>
  <si>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</si>
  <si>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</si>
  <si>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</si>
  <si>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</si>
  <si>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</si>
  <si>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</si>
  <si>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</si>
  <si>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</si>
  <si>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</si>
  <si>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</si>
  <si>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</si>
  <si>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</si>
  <si>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</si>
  <si>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</si>
  <si>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</si>
  <si>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</si>
  <si>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</si>
  <si>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</si>
  <si>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</si>
  <si>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</si>
  <si>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</si>
  <si>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</si>
  <si>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</si>
  <si>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</si>
  <si>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</si>
  <si>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</si>
  <si>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</si>
  <si>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</si>
  <si>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</si>
  <si>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</si>
  <si>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</si>
  <si>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</si>
  <si>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</si>
  <si>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</si>
  <si>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</si>
  <si>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</si>
  <si>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</si>
  <si>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</si>
  <si>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</si>
  <si>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</si>
  <si>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</si>
  <si>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</si>
  <si>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</si>
  <si>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</si>
  <si>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</si>
  <si>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</si>
  <si>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</si>
  <si>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</si>
  <si>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</si>
  <si>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</si>
  <si>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</si>
  <si>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</si>
  <si>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</si>
  <si>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</si>
  <si>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</si>
  <si>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</si>
  <si>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</si>
  <si>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</si>
  <si>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</si>
  <si>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</si>
  <si>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</si>
  <si>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</si>
  <si>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</si>
  <si>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</si>
  <si>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</si>
  <si>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</si>
  <si>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</si>
  <si>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</si>
  <si>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</si>
  <si>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</si>
  <si>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</si>
  <si>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</si>
  <si>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</si>
  <si>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</si>
  <si>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Croatia</t>
  </si>
  <si>
    <t>Survey</t>
  </si>
  <si>
    <t>Facility estimates (%)</t>
  </si>
  <si>
    <t>Supplied without interupption or available at least during 75% of school days</t>
  </si>
  <si>
    <t xml:space="preserve">Basic estimate used </t>
  </si>
  <si>
    <t>Yes</t>
  </si>
  <si>
    <t>There is privacy in toilets</t>
  </si>
  <si>
    <r>
      <t>b</t>
    </r>
    <r>
      <rPr>
        <sz val="10"/>
        <rFont val="Arial"/>
        <family val="2"/>
      </rPr>
      <t>Percentage of population residing in urban areas, Source: UN Population Division (2014)</t>
    </r>
  </si>
  <si>
    <r>
      <t>c</t>
    </r>
    <r>
      <rPr>
        <sz val="10"/>
        <rFont val="Arial"/>
        <family val="2"/>
      </rPr>
      <t>Source: UNESCO Institute for Statistics (2016)</t>
    </r>
  </si>
  <si>
    <t>SUR14</t>
  </si>
  <si>
    <t>Croatian National Institute of Public Health (Capak et al., 2015)</t>
  </si>
  <si>
    <t>Data are published in School Environment: Policies and Current Status (WHO, 2015) and the situation of water, sanitation and hygiene in schools in the pan-European region (WHO, 2016).  The water data are assumed to refer to improved facilities given the context and value.</t>
  </si>
  <si>
    <t xml:space="preserve">Data are published in School Environment: Policies and Current Status (WHO, 2015) and the situation of water, sanitation and hygiene in schools in the pan-European region (WHO, 2016).  The survey includes multiple questions to students about the sanitation facilities. The question on privacy in toilets is used as a proxy for usability in the absence of additoinal information. They are assumed to be single-sex toilets based on reporting by boys and girls separately. This value is used to estimate basic service in the absence of additional information. A national estimate is built from the proportion of urban population from UN Stats for 2014 (58.7%).  </t>
  </si>
  <si>
    <t>Estimated from soap available</t>
  </si>
  <si>
    <t>Water is always available for handwashing (student reported)</t>
  </si>
  <si>
    <t>Soap is available for handwashing (student reported)</t>
  </si>
  <si>
    <t>No</t>
  </si>
  <si>
    <t xml:space="preserve">Data are published in School Environment: Policies and Current Status (WHO, 2015) and the situation of water, sanitation and hygiene in schools in the pan-European region (WHO, 2016). Estimates are based on questions to students. A national estimate is built from the proportion of urban population from UN Stats for 2014 (58.7%).  The coverage value for soap availability is used for an estimate of "basic" service with the assumption that water is also available. The estimates for facility with water are not used based on the indicator definition of water always available (not just at time of survey).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</si>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</sst>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25.716999999999999</c:v>
                </c:pt>
                <c:pt idx="1">
                  <c:v>22</c:v>
                </c:pt>
                <c:pt idx="2">
                  <c:v>26</c:v>
                </c:pt>
                <c:pt idx="3">
                  <c:v>0</c:v>
                </c:pt>
                <c:pt idx="4">
                  <c:v>0</c:v>
                </c:pt>
                <c:pt idx="5">
                  <c:v>0</c:v>
                </c:pt>
              </c:numCache>
            </c:numRef>
          </c:val>
          <c:extLst xmlns:c16r2="http://schemas.microsoft.com/office/drawing/2015/06/chart">
            <c:ext xmlns:c16="http://schemas.microsoft.com/office/drawing/2014/chart" uri="{C3380CC4-5D6E-409C-BE32-E72D297353CC}">
              <c16:uniqueId val="{00000000-18CA-455D-93C9-8A34DCA3E45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CA-455D-93C9-8A34DCA3E45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CA-455D-93C9-8A34DCA3E45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CA-455D-93C9-8A34DCA3E45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CA-455D-93C9-8A34DCA3E45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CA-455D-93C9-8A34DCA3E45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CA-455D-93C9-8A34DCA3E45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18CA-455D-93C9-8A34DCA3E45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18CA-455D-93C9-8A34DCA3E455}"/>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58A-44AE-90BB-B5204047A6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58A-44AE-90BB-B5204047A6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58A-44AE-90BB-B5204047A6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58A-44AE-90BB-B5204047A6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658A-44AE-90BB-B5204047A68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58A-44AE-90BB-B5204047A6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58A-44AE-90BB-B5204047A6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58A-44AE-90BB-B5204047A683}"/>
            </c:ext>
          </c:extLst>
        </c:ser>
        <c:dLbls>
          <c:showLegendKey val="0"/>
          <c:showVal val="0"/>
          <c:showCatName val="0"/>
          <c:showSerName val="0"/>
          <c:showPercent val="0"/>
          <c:showBubbleSize val="0"/>
        </c:dLbls>
        <c:axId val="385153280"/>
        <c:axId val="389058560"/>
      </c:scatterChart>
      <c:valAx>
        <c:axId val="3851532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8560"/>
        <c:crosses val="autoZero"/>
        <c:crossBetween val="midCat"/>
        <c:majorUnit val="5"/>
      </c:valAx>
      <c:valAx>
        <c:axId val="389058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32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785-4D9A-A6FC-097CDA15899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785-4D9A-A6FC-097CDA1589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785-4D9A-A6FC-097CDA15899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7785-4D9A-A6FC-097CDA15899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785-4D9A-A6FC-097CDA15899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785-4D9A-A6FC-097CDA15899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7785-4D9A-A6FC-097CDA15899D}"/>
            </c:ext>
          </c:extLst>
        </c:ser>
        <c:dLbls>
          <c:showLegendKey val="0"/>
          <c:showVal val="0"/>
          <c:showCatName val="0"/>
          <c:showSerName val="0"/>
          <c:showPercent val="0"/>
          <c:showBubbleSize val="0"/>
        </c:dLbls>
        <c:axId val="75120000"/>
        <c:axId val="75125888"/>
      </c:scatterChart>
      <c:valAx>
        <c:axId val="75120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888"/>
        <c:crosses val="autoZero"/>
        <c:crossBetween val="midCat"/>
        <c:majorUnit val="5"/>
      </c:valAx>
      <c:valAx>
        <c:axId val="7512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90D-482C-8F54-90092B5393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0D-482C-8F54-90092B539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0D-482C-8F54-90092B5393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590D-482C-8F54-90092B53933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90D-482C-8F54-90092B53933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0D-482C-8F54-90092B5393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90D-482C-8F54-90092B53933D}"/>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0C-4C1C-A30E-0BA37A0E34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0C-4C1C-A30E-0BA37A0E34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0C-4C1C-A30E-0BA37A0E34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0C-4C1C-A30E-0BA37A0E34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810C-4C1C-A30E-0BA37A0E34F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0C-4C1C-A30E-0BA37A0E34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10C-4C1C-A30E-0BA37A0E34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10C-4C1C-A30E-0BA37A0E34FD}"/>
            </c:ext>
          </c:extLst>
        </c:ser>
        <c:dLbls>
          <c:showLegendKey val="0"/>
          <c:showVal val="0"/>
          <c:showCatName val="0"/>
          <c:showSerName val="0"/>
          <c:showPercent val="0"/>
          <c:showBubbleSize val="0"/>
        </c:dLbls>
        <c:axId val="84696448"/>
        <c:axId val="84710528"/>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55F-4F8E-AD1C-9FD8EC197C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55F-4F8E-AD1C-9FD8EC197C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55F-4F8E-AD1C-9FD8EC197C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F55F-4F8E-AD1C-9FD8EC197C0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55F-4F8E-AD1C-9FD8EC197C0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55F-4F8E-AD1C-9FD8EC197C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55F-4F8E-AD1C-9FD8EC197C03}"/>
            </c:ext>
          </c:extLst>
        </c:ser>
        <c:dLbls>
          <c:showLegendKey val="0"/>
          <c:showVal val="0"/>
          <c:showCatName val="0"/>
          <c:showSerName val="0"/>
          <c:showPercent val="0"/>
          <c:showBubbleSize val="0"/>
        </c:dLbls>
        <c:axId val="84819328"/>
        <c:axId val="84821120"/>
      </c:scatterChart>
      <c:valAx>
        <c:axId val="84819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5"/>
      </c:valAx>
      <c:valAx>
        <c:axId val="848211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9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8C-4C8E-85B2-164563F1486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8C-4C8E-85B2-164563F148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8C-4C8E-85B2-164563F1486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1C8C-4C8E-85B2-164563F1486D}"/>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C8C-4C8E-85B2-164563F1486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C8C-4C8E-85B2-164563F148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1C8C-4C8E-85B2-164563F1486D}"/>
            </c:ext>
          </c:extLst>
        </c:ser>
        <c:dLbls>
          <c:showLegendKey val="0"/>
          <c:showVal val="0"/>
          <c:showCatName val="0"/>
          <c:showSerName val="0"/>
          <c:showPercent val="0"/>
          <c:showBubbleSize val="0"/>
        </c:dLbls>
        <c:axId val="84885504"/>
        <c:axId val="84887040"/>
      </c:scatterChart>
      <c:valAx>
        <c:axId val="8488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7040"/>
        <c:crosses val="autoZero"/>
        <c:crossBetween val="midCat"/>
        <c:majorUnit val="5"/>
      </c:valAx>
      <c:valAx>
        <c:axId val="84887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5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A3-44A6-BC97-38E4D912D7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A3-44A6-BC97-38E4D912D7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A3-44A6-BC97-38E4D912D7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A3-44A6-BC97-38E4D912D7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25.7</c:v>
                </c:pt>
                <c:pt idx="11">
                  <c:v>25.7</c:v>
                </c:pt>
                <c:pt idx="12">
                  <c:v>25.7</c:v>
                </c:pt>
                <c:pt idx="13">
                  <c:v>25.7</c:v>
                </c:pt>
                <c:pt idx="14">
                  <c:v>25.7</c:v>
                </c:pt>
                <c:pt idx="15">
                  <c:v>25.7</c:v>
                </c:pt>
                <c:pt idx="16">
                  <c:v>25.7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A3-44A6-BC97-38E4D912D7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A3-44A6-BC97-38E4D912D7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25.716999999999999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13184"/>
        <c:axId val="85647744"/>
      </c:scatterChart>
      <c:valAx>
        <c:axId val="85613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7744"/>
        <c:crosses val="autoZero"/>
        <c:crossBetween val="midCat"/>
        <c:majorUnit val="5"/>
      </c:valAx>
      <c:valAx>
        <c:axId val="8564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318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C9-47DE-9158-646FCBA209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22</c:v>
                </c:pt>
                <c:pt idx="11">
                  <c:v>22</c:v>
                </c:pt>
                <c:pt idx="12">
                  <c:v>22</c:v>
                </c:pt>
                <c:pt idx="13">
                  <c:v>22</c:v>
                </c:pt>
                <c:pt idx="14">
                  <c:v>22</c:v>
                </c:pt>
                <c:pt idx="15">
                  <c:v>22</c:v>
                </c:pt>
                <c:pt idx="16">
                  <c:v>22</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C9-47DE-9158-646FCBA209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AC9-47DE-9158-646FCBA209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22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AC9-47DE-9158-646FCBA2093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56256"/>
        <c:axId val="85857792"/>
      </c:scatterChart>
      <c:valAx>
        <c:axId val="8585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26</c:v>
                </c:pt>
                <c:pt idx="11">
                  <c:v>26</c:v>
                </c:pt>
                <c:pt idx="12">
                  <c:v>26</c:v>
                </c:pt>
                <c:pt idx="13">
                  <c:v>26</c:v>
                </c:pt>
                <c:pt idx="14">
                  <c:v>26</c:v>
                </c:pt>
                <c:pt idx="15">
                  <c:v>26</c:v>
                </c:pt>
                <c:pt idx="16">
                  <c:v>26</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61-4E95-9A84-B0A211F17F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61-4E95-9A84-B0A211F17F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61-4E95-9A84-B0A211F17FC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26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61-4E95-9A84-B0A211F17FC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59136"/>
        <c:axId val="86460672"/>
      </c:scatterChart>
      <c:valAx>
        <c:axId val="86459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0672"/>
        <c:crosses val="autoZero"/>
        <c:crossBetween val="midCat"/>
        <c:majorUnit val="5"/>
      </c:valAx>
      <c:valAx>
        <c:axId val="86460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91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37-4EB5-95F4-3B9027C79E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37-4EB5-95F4-3B9027C79E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37-4EB5-95F4-3B9027C79E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37-4EB5-95F4-3B9027C79E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37-4EB5-95F4-3B9027C79E5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D37-4EB5-95F4-3B9027C79E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16480"/>
        <c:axId val="86518016"/>
      </c:scatterChart>
      <c:valAx>
        <c:axId val="86516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8016"/>
        <c:crosses val="autoZero"/>
        <c:crossBetween val="midCat"/>
        <c:majorUnit val="5"/>
      </c:valAx>
      <c:valAx>
        <c:axId val="8651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51</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95B-484F-AF4A-9A6AF827505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95B-484F-AF4A-9A6AF827505D}"/>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D95B-484F-AF4A-9A6AF827505D}"/>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24-40E4-B792-62CFC1086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24-40E4-B792-62CFC1086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24-40E4-B792-62CFC10869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F24-40E4-B792-62CFC108698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1584"/>
        <c:axId val="89333120"/>
      </c:scatterChart>
      <c:valAx>
        <c:axId val="89331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3120"/>
        <c:crosses val="autoZero"/>
        <c:crossBetween val="midCat"/>
        <c:majorUnit val="5"/>
      </c:valAx>
      <c:valAx>
        <c:axId val="89333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5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6D-4466-9B86-5DCC9C543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6D-4466-9B86-5DCC9C543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6D-4466-9B86-5DCC9C543C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A6D-4466-9B86-5DCC9C543C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A6D-4466-9B86-5DCC9C543C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9696"/>
        <c:axId val="89919872"/>
      </c:scatterChart>
      <c:valAx>
        <c:axId val="8938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872"/>
        <c:crosses val="autoZero"/>
        <c:crossBetween val="midCat"/>
        <c:majorUnit val="5"/>
      </c:valAx>
      <c:valAx>
        <c:axId val="89919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96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33.716999999999999</c:v>
                </c:pt>
                <c:pt idx="1">
                  <c:v>30</c:v>
                </c:pt>
                <c:pt idx="2">
                  <c:v>39</c:v>
                </c:pt>
                <c:pt idx="3">
                  <c:v>0</c:v>
                </c:pt>
                <c:pt idx="4">
                  <c:v>0</c:v>
                </c:pt>
                <c:pt idx="5">
                  <c:v>0</c:v>
                </c:pt>
              </c:numCache>
            </c:numRef>
          </c:val>
          <c:extLst xmlns:c16r2="http://schemas.microsoft.com/office/drawing/2015/06/chart">
            <c:ext xmlns:c16="http://schemas.microsoft.com/office/drawing/2014/chart" uri="{C3380CC4-5D6E-409C-BE32-E72D297353CC}">
              <c16:uniqueId val="{00000000-63BF-42D8-BB0D-E0E99880B43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63BF-42D8-BB0D-E0E99880B43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63BF-42D8-BB0D-E0E99880B434}"/>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5F1A-43CD-9A13-A3147C28D46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1A-43CD-9A13-A3147C28D46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F1A-43CD-9A13-A3147C28D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5F1A-43CD-9A13-A3147C28D46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51</c:v>
                </c:pt>
                <c:pt idx="11">
                  <c:v>51</c:v>
                </c:pt>
                <c:pt idx="12">
                  <c:v>51</c:v>
                </c:pt>
                <c:pt idx="13">
                  <c:v>51</c:v>
                </c:pt>
                <c:pt idx="14">
                  <c:v>51</c:v>
                </c:pt>
                <c:pt idx="15">
                  <c:v>51</c:v>
                </c:pt>
                <c:pt idx="16">
                  <c:v>51</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5F1A-43CD-9A13-A3147C28D46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1A-43CD-9A13-A3147C28D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51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4032"/>
        <c:axId val="90765568"/>
      </c:scatterChart>
      <c:valAx>
        <c:axId val="90764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5568"/>
        <c:crosses val="autoZero"/>
        <c:crossBetween val="midCat"/>
        <c:majorUnit val="5"/>
      </c:valAx>
      <c:valAx>
        <c:axId val="90765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403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84F-4CD4-A65A-8EC2EA5A04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84F-4CD4-A65A-8EC2EA5A04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4F-4CD4-A65A-8EC2EA5A04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4F-4CD4-A65A-8EC2EA5A04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A84F-4CD4-A65A-8EC2EA5A049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84F-4CD4-A65A-8EC2EA5A049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84F-4CD4-A65A-8EC2EA5A04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A84F-4CD4-A65A-8EC2EA5A0496}"/>
            </c:ext>
          </c:extLst>
        </c:ser>
        <c:dLbls>
          <c:showLegendKey val="0"/>
          <c:showVal val="0"/>
          <c:showCatName val="0"/>
          <c:showSerName val="0"/>
          <c:showPercent val="0"/>
          <c:showBubbleSize val="0"/>
        </c:dLbls>
        <c:axId val="99071872"/>
        <c:axId val="100590336"/>
      </c:scatterChart>
      <c:valAx>
        <c:axId val="99071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0336"/>
        <c:crosses val="autoZero"/>
        <c:crossBetween val="midCat"/>
        <c:majorUnit val="5"/>
      </c:valAx>
      <c:valAx>
        <c:axId val="100590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1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37-4CD3-82EA-414FF0465A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37-4CD3-82EA-414FF046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37-4CD3-82EA-414FF0465A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37-4CD3-82EA-414FF046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3437-4CD3-82EA-414FF0465AB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437-4CD3-82EA-414FF0465AB2}"/>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437-4CD3-82EA-414FF0465A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3437-4CD3-82EA-414FF0465AB2}"/>
            </c:ext>
          </c:extLst>
        </c:ser>
        <c:dLbls>
          <c:showLegendKey val="0"/>
          <c:showVal val="0"/>
          <c:showCatName val="0"/>
          <c:showSerName val="0"/>
          <c:showPercent val="0"/>
          <c:showBubbleSize val="0"/>
        </c:dLbls>
        <c:axId val="131950464"/>
        <c:axId val="132149632"/>
      </c:scatterChart>
      <c:valAx>
        <c:axId val="131950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49632"/>
        <c:crosses val="autoZero"/>
        <c:crossBetween val="midCat"/>
        <c:majorUnit val="5"/>
      </c:valAx>
      <c:valAx>
        <c:axId val="132149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EB-47A4-8572-E92E7A57E080}"/>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EB-47A4-8572-E92E7A57E08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EB-47A4-8572-E92E7A57E0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EB-47A4-8572-E92E7A57E080}"/>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33.700000000000003</c:v>
                </c:pt>
                <c:pt idx="11">
                  <c:v>33.700000000000003</c:v>
                </c:pt>
                <c:pt idx="12">
                  <c:v>33.700000000000003</c:v>
                </c:pt>
                <c:pt idx="13">
                  <c:v>33.700000000000003</c:v>
                </c:pt>
                <c:pt idx="14">
                  <c:v>33.700000000000003</c:v>
                </c:pt>
                <c:pt idx="15">
                  <c:v>33.700000000000003</c:v>
                </c:pt>
                <c:pt idx="16">
                  <c:v>33.700000000000003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9EB-47A4-8572-E92E7A57E08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EB-47A4-8572-E92E7A57E0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33.716999999999999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7645056"/>
        <c:axId val="161055104"/>
      </c:scatterChart>
      <c:valAx>
        <c:axId val="15764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5104"/>
        <c:crosses val="autoZero"/>
        <c:crossBetween val="midCat"/>
        <c:majorUnit val="5"/>
      </c:valAx>
      <c:valAx>
        <c:axId val="16105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505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D31-4D9A-894F-1D7E4814598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D31-4D9A-894F-1D7E481459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30</c:v>
                </c:pt>
                <c:pt idx="11">
                  <c:v>30</c:v>
                </c:pt>
                <c:pt idx="12">
                  <c:v>30</c:v>
                </c:pt>
                <c:pt idx="13">
                  <c:v>30</c:v>
                </c:pt>
                <c:pt idx="14">
                  <c:v>30</c:v>
                </c:pt>
                <c:pt idx="15">
                  <c:v>30</c:v>
                </c:pt>
                <c:pt idx="16">
                  <c:v>30</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D31-4D9A-894F-1D7E4814598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30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ED31-4D9A-894F-1D7E4814598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31-4D9A-894F-1D7E4814598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D31-4D9A-894F-1D7E481459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ED31-4D9A-894F-1D7E48145988}"/>
            </c:ext>
          </c:extLst>
        </c:ser>
        <c:dLbls>
          <c:showLegendKey val="0"/>
          <c:showVal val="0"/>
          <c:showCatName val="0"/>
          <c:showSerName val="0"/>
          <c:showPercent val="0"/>
          <c:showBubbleSize val="0"/>
        </c:dLbls>
        <c:axId val="194506112"/>
        <c:axId val="196408448"/>
      </c:scatterChart>
      <c:valAx>
        <c:axId val="1945061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08448"/>
        <c:crosses val="autoZero"/>
        <c:crossBetween val="midCat"/>
        <c:majorUnit val="5"/>
      </c:valAx>
      <c:valAx>
        <c:axId val="19640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61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3D-470D-BE7A-0F06E5F4F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3D-470D-BE7A-0F06E5F4FA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39</c:v>
                </c:pt>
                <c:pt idx="11">
                  <c:v>39</c:v>
                </c:pt>
                <c:pt idx="12">
                  <c:v>39</c:v>
                </c:pt>
                <c:pt idx="13">
                  <c:v>39</c:v>
                </c:pt>
                <c:pt idx="14">
                  <c:v>39</c:v>
                </c:pt>
                <c:pt idx="15">
                  <c:v>39</c:v>
                </c:pt>
                <c:pt idx="16">
                  <c:v>39</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93D-470D-BE7A-0F06E5F4F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39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893D-470D-BE7A-0F06E5F4FAA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93D-470D-BE7A-0F06E5F4FAAE}"/>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93D-470D-BE7A-0F06E5F4FAA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893D-470D-BE7A-0F06E5F4FAAE}"/>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9" customWidth="true"/>
    <col min="2" max="2" width="2.375" style="199" customWidth="true"/>
    <col min="3" max="3" width="58" style="199" customWidth="true"/>
    <col min="4" max="4" width="7.75" style="199" customWidth="true"/>
    <col min="5" max="16384" width="7.75" style="199"/>
  </cols>
  <sheetData>
    <row r="1" ht="44.1" customHeight="true" x14ac:dyDescent="0.25">
      <c r="A1" s="31"/>
      <c r="B1" s="32"/>
      <c r="C1" s="32"/>
      <c r="D1" s="32"/>
      <c r="E1" s="198"/>
      <c r="F1" s="198"/>
      <c r="G1" s="198"/>
      <c r="H1" s="198"/>
      <c r="I1" s="198"/>
      <c r="J1" s="198"/>
      <c r="K1" s="198"/>
      <c r="L1" s="198"/>
      <c r="M1" s="198"/>
      <c r="N1" s="198"/>
      <c r="O1" s="198"/>
      <c r="P1" s="198"/>
      <c r="Q1" s="198"/>
      <c r="R1" s="198"/>
    </row>
    <row r="2" ht="23.25" x14ac:dyDescent="0.35">
      <c r="A2" s="32"/>
      <c r="B2" s="32"/>
      <c r="C2" s="34"/>
      <c r="D2" s="32"/>
      <c r="E2" s="198"/>
      <c r="F2" s="198"/>
      <c r="G2" s="32"/>
      <c r="H2" s="198"/>
      <c r="I2" s="198"/>
      <c r="J2" s="198"/>
      <c r="K2" s="198"/>
      <c r="L2" s="198"/>
      <c r="M2" s="198"/>
      <c r="N2" s="198"/>
      <c r="O2" s="198"/>
      <c r="P2" s="198"/>
      <c r="Q2" s="198"/>
      <c r="R2" s="198"/>
    </row>
    <row r="3" ht="15" x14ac:dyDescent="0.2">
      <c r="A3" s="32"/>
      <c r="B3" s="32"/>
      <c r="C3" s="32"/>
      <c r="D3" s="32"/>
      <c r="F3" s="32"/>
      <c r="G3" s="32"/>
      <c r="H3" s="200"/>
      <c r="I3" s="200"/>
      <c r="J3" s="200"/>
      <c r="K3" s="200"/>
      <c r="L3" s="198"/>
      <c r="M3" s="198"/>
      <c r="N3" s="198"/>
      <c r="O3" s="198"/>
      <c r="P3" s="198"/>
      <c r="Q3" s="198"/>
      <c r="R3" s="198"/>
    </row>
    <row r="4" ht="40.5" x14ac:dyDescent="0.2">
      <c r="A4" s="32"/>
      <c r="B4" s="32"/>
      <c r="C4" s="201" t="s">
        <v>163</v>
      </c>
      <c r="D4" s="32"/>
      <c r="E4" s="202"/>
      <c r="F4" s="198"/>
      <c r="G4" s="32"/>
      <c r="H4" s="198"/>
      <c r="I4" s="198"/>
      <c r="J4" s="198"/>
      <c r="K4" s="198"/>
      <c r="L4" s="198"/>
      <c r="M4" s="198"/>
      <c r="N4" s="198"/>
      <c r="O4" s="198"/>
      <c r="P4" s="198"/>
      <c r="Q4" s="198"/>
      <c r="R4" s="198"/>
    </row>
    <row r="5" ht="20.25" x14ac:dyDescent="0.2">
      <c r="A5" s="32"/>
      <c r="B5" s="32"/>
      <c r="C5" s="201"/>
      <c r="D5" s="32"/>
      <c r="E5" s="202"/>
      <c r="F5" s="198"/>
      <c r="G5" s="32"/>
      <c r="H5" s="198"/>
      <c r="I5" s="198"/>
      <c r="J5" s="198"/>
      <c r="K5" s="198"/>
      <c r="L5" s="198"/>
      <c r="M5" s="198"/>
      <c r="N5" s="198"/>
      <c r="O5" s="198"/>
      <c r="P5" s="198"/>
      <c r="Q5" s="198"/>
      <c r="R5" s="198"/>
    </row>
    <row r="6" ht="15" x14ac:dyDescent="0.2">
      <c r="A6" s="32"/>
      <c r="B6" s="32"/>
      <c r="C6" s="35" t="s">
        <v>170</v>
      </c>
      <c r="D6" s="198"/>
      <c r="E6" s="198"/>
      <c r="F6" s="198"/>
      <c r="G6" s="198"/>
      <c r="H6" s="198"/>
      <c r="I6" s="198"/>
      <c r="J6" s="198"/>
      <c r="K6" s="198"/>
      <c r="L6" s="198"/>
      <c r="M6" s="198"/>
      <c r="N6" s="198"/>
      <c r="O6" s="198"/>
      <c r="P6" s="198"/>
      <c r="Q6" s="198"/>
      <c r="R6" s="198"/>
    </row>
    <row r="7" ht="26.25" x14ac:dyDescent="0.4">
      <c r="A7" s="32"/>
      <c r="B7" s="32"/>
      <c r="C7" s="203" t="str">
        <f>'Water Data'!C1</f>
        <v>Croatia</v>
      </c>
      <c r="D7" s="198"/>
      <c r="E7" s="198"/>
      <c r="F7" s="198"/>
      <c r="G7" s="198"/>
      <c r="H7" s="198"/>
      <c r="I7" s="198"/>
      <c r="J7" s="198"/>
      <c r="K7" s="198"/>
      <c r="L7" s="198"/>
      <c r="M7" s="198"/>
      <c r="N7" s="198"/>
      <c r="O7" s="198"/>
      <c r="P7" s="198"/>
      <c r="Q7" s="198"/>
      <c r="R7" s="198"/>
    </row>
    <row r="8" ht="15" x14ac:dyDescent="0.2">
      <c r="A8" s="32"/>
      <c r="B8" s="32"/>
      <c r="C8" s="32"/>
      <c r="D8" s="198"/>
      <c r="E8" s="198"/>
      <c r="F8" s="198"/>
      <c r="G8" s="198"/>
      <c r="H8" s="198"/>
      <c r="I8" s="198"/>
      <c r="J8" s="198"/>
      <c r="K8" s="198"/>
      <c r="L8" s="198"/>
      <c r="M8" s="198"/>
      <c r="N8" s="198"/>
      <c r="O8" s="198"/>
      <c r="P8" s="198"/>
      <c r="Q8" s="198"/>
      <c r="R8" s="198"/>
    </row>
    <row r="9" ht="15" x14ac:dyDescent="0.2">
      <c r="A9" s="32"/>
      <c r="B9" s="32"/>
      <c r="C9" s="582" t="s">
        <v>216</v>
      </c>
      <c r="D9" s="198"/>
      <c r="E9" s="198"/>
      <c r="F9" s="198"/>
      <c r="G9" s="198"/>
      <c r="H9" s="198"/>
      <c r="I9" s="198"/>
      <c r="J9" s="198"/>
      <c r="K9" s="198"/>
      <c r="L9" s="198"/>
      <c r="M9" s="198"/>
      <c r="N9" s="198"/>
      <c r="O9" s="198"/>
      <c r="P9" s="198"/>
      <c r="Q9" s="198"/>
      <c r="R9" s="198"/>
    </row>
    <row r="10" ht="15" x14ac:dyDescent="0.2">
      <c r="A10" s="32"/>
      <c r="B10" s="32"/>
      <c r="C10" s="35"/>
      <c r="D10" s="198"/>
      <c r="E10" s="198"/>
      <c r="F10" s="198"/>
      <c r="G10" s="198"/>
      <c r="H10" s="198"/>
      <c r="I10" s="198"/>
      <c r="J10" s="198"/>
      <c r="K10" s="198"/>
      <c r="L10" s="198"/>
      <c r="M10" s="198"/>
      <c r="N10" s="198"/>
      <c r="O10" s="198"/>
      <c r="P10" s="198"/>
      <c r="Q10" s="198"/>
      <c r="R10" s="198"/>
    </row>
    <row r="11" ht="15.95" customHeight="true" x14ac:dyDescent="0.2">
      <c r="A11" s="32"/>
      <c r="C11" s="205" t="s">
        <v>33</v>
      </c>
      <c r="D11" s="206"/>
      <c r="E11" s="207"/>
      <c r="F11" s="206"/>
      <c r="G11" s="206"/>
      <c r="H11" s="198"/>
      <c r="I11" s="198"/>
      <c r="J11" s="198"/>
      <c r="K11" s="198"/>
      <c r="L11" s="198"/>
      <c r="M11" s="198"/>
      <c r="N11" s="198"/>
      <c r="O11" s="198"/>
      <c r="P11" s="198"/>
      <c r="Q11" s="198"/>
      <c r="R11" s="198"/>
    </row>
    <row r="12" ht="9" customHeight="true" x14ac:dyDescent="0.2">
      <c r="A12" s="32"/>
      <c r="B12" s="198"/>
      <c r="C12" s="208"/>
      <c r="D12" s="206"/>
      <c r="E12" s="207"/>
      <c r="F12" s="206"/>
      <c r="G12" s="206"/>
      <c r="H12" s="198"/>
      <c r="I12" s="198"/>
      <c r="J12" s="198"/>
      <c r="K12" s="198"/>
      <c r="L12" s="198"/>
      <c r="M12" s="198"/>
      <c r="N12" s="198"/>
      <c r="O12" s="198"/>
      <c r="P12" s="198"/>
      <c r="Q12" s="198"/>
      <c r="R12" s="198"/>
    </row>
    <row r="13" ht="24.95" customHeight="true" x14ac:dyDescent="0.25">
      <c r="A13" s="32"/>
      <c r="B13" s="198"/>
      <c r="C13" s="209" t="s">
        <v>164</v>
      </c>
      <c r="D13" s="206"/>
      <c r="E13" s="207"/>
      <c r="F13" s="206"/>
      <c r="G13" s="206"/>
      <c r="H13" s="198"/>
      <c r="I13" s="198"/>
      <c r="J13" s="198"/>
      <c r="K13" s="198"/>
      <c r="L13" s="198"/>
      <c r="M13" s="198"/>
      <c r="N13" s="198"/>
      <c r="O13" s="198"/>
      <c r="P13" s="198"/>
      <c r="Q13" s="198"/>
      <c r="R13" s="198"/>
    </row>
    <row r="14" ht="21.95" customHeight="true" x14ac:dyDescent="0.2">
      <c r="A14" s="32"/>
      <c r="B14" s="210"/>
      <c r="C14" s="211" t="s">
        <v>171</v>
      </c>
      <c r="D14" s="206"/>
      <c r="E14" s="207"/>
      <c r="F14" s="206"/>
      <c r="G14" s="206"/>
      <c r="H14" s="198"/>
      <c r="I14" s="198"/>
      <c r="J14" s="198"/>
      <c r="K14" s="198"/>
      <c r="L14" s="198"/>
      <c r="M14" s="198"/>
      <c r="N14" s="198"/>
      <c r="O14" s="198"/>
      <c r="P14" s="198"/>
      <c r="Q14" s="198"/>
      <c r="R14" s="198"/>
    </row>
    <row r="15" ht="15" x14ac:dyDescent="0.2">
      <c r="A15" s="32"/>
      <c r="B15" s="210"/>
      <c r="C15" s="243" t="s">
        <v>172</v>
      </c>
      <c r="D15" s="206"/>
      <c r="E15" s="207"/>
      <c r="F15" s="206"/>
      <c r="G15" s="206"/>
      <c r="H15" s="198"/>
      <c r="I15" s="198"/>
      <c r="J15" s="198"/>
      <c r="K15" s="198"/>
      <c r="L15" s="198"/>
      <c r="M15" s="198"/>
      <c r="N15" s="198"/>
      <c r="O15" s="198"/>
      <c r="P15" s="198"/>
      <c r="Q15" s="198"/>
      <c r="R15" s="198"/>
    </row>
    <row r="16" ht="15" x14ac:dyDescent="0.2">
      <c r="A16" s="32"/>
      <c r="B16" s="210"/>
      <c r="C16" s="211" t="s">
        <v>173</v>
      </c>
      <c r="D16" s="206"/>
      <c r="E16" s="207"/>
      <c r="F16" s="206"/>
      <c r="G16" s="206"/>
      <c r="H16" s="198"/>
      <c r="I16" s="198"/>
      <c r="J16" s="198"/>
      <c r="K16" s="198"/>
      <c r="L16" s="198"/>
      <c r="M16" s="198"/>
      <c r="N16" s="198"/>
      <c r="O16" s="198"/>
      <c r="P16" s="198"/>
      <c r="Q16" s="198"/>
      <c r="R16" s="198"/>
    </row>
    <row r="17" ht="26.1" customHeight="true" x14ac:dyDescent="0.2">
      <c r="A17" s="32"/>
      <c r="B17" s="207"/>
      <c r="C17" s="212"/>
      <c r="D17" s="206"/>
      <c r="E17" s="210"/>
      <c r="F17" s="206"/>
      <c r="G17" s="206"/>
      <c r="H17" s="198"/>
      <c r="I17" s="198"/>
      <c r="J17" s="198"/>
      <c r="K17" s="198"/>
      <c r="L17" s="198"/>
      <c r="M17" s="198"/>
      <c r="N17" s="198"/>
      <c r="O17" s="198"/>
      <c r="P17" s="198"/>
      <c r="Q17" s="198"/>
      <c r="R17" s="198"/>
    </row>
    <row r="18" ht="15.75" x14ac:dyDescent="0.25">
      <c r="A18" s="32"/>
      <c r="B18" s="207"/>
      <c r="C18" s="242" t="s">
        <v>34</v>
      </c>
      <c r="D18" s="206"/>
      <c r="E18" s="213"/>
      <c r="F18" s="206"/>
      <c r="G18" s="206"/>
      <c r="H18" s="198"/>
      <c r="I18" s="198"/>
      <c r="J18" s="198"/>
      <c r="K18" s="198"/>
      <c r="L18" s="198"/>
      <c r="M18" s="198"/>
      <c r="N18" s="198"/>
      <c r="O18" s="198"/>
      <c r="P18" s="198"/>
      <c r="Q18" s="198"/>
      <c r="R18" s="198"/>
    </row>
    <row r="19" ht="15" x14ac:dyDescent="0.2">
      <c r="A19" s="32"/>
      <c r="B19" s="207"/>
      <c r="C19" s="214" t="s">
        <v>165</v>
      </c>
      <c r="D19" s="206"/>
      <c r="E19" s="215"/>
      <c r="F19" s="206"/>
      <c r="G19" s="206"/>
      <c r="H19" s="198"/>
      <c r="I19" s="198"/>
      <c r="J19" s="198"/>
      <c r="K19" s="198"/>
      <c r="L19" s="198"/>
      <c r="M19" s="198"/>
      <c r="N19" s="198"/>
      <c r="O19" s="198"/>
      <c r="P19" s="198"/>
      <c r="Q19" s="198"/>
      <c r="R19" s="198"/>
    </row>
    <row r="20" ht="15" x14ac:dyDescent="0.2">
      <c r="A20" s="32"/>
      <c r="B20" s="207"/>
      <c r="C20" s="214" t="s">
        <v>166</v>
      </c>
      <c r="D20" s="206"/>
      <c r="E20" s="216"/>
      <c r="F20" s="206"/>
      <c r="G20" s="206"/>
      <c r="H20" s="198"/>
      <c r="I20" s="198"/>
      <c r="J20" s="198"/>
      <c r="K20" s="198"/>
      <c r="L20" s="198"/>
      <c r="M20" s="198"/>
      <c r="N20" s="198"/>
      <c r="O20" s="198"/>
      <c r="P20" s="198"/>
      <c r="Q20" s="198"/>
      <c r="R20" s="198"/>
    </row>
    <row r="21" ht="15" x14ac:dyDescent="0.2">
      <c r="A21" s="32"/>
      <c r="B21" s="207"/>
      <c r="C21" s="214" t="s">
        <v>167</v>
      </c>
      <c r="D21" s="206"/>
      <c r="E21" s="217"/>
      <c r="F21" s="206"/>
      <c r="G21" s="206"/>
      <c r="H21" s="198"/>
      <c r="I21" s="198"/>
      <c r="J21" s="198"/>
      <c r="K21" s="198"/>
      <c r="L21" s="198"/>
      <c r="M21" s="198"/>
      <c r="N21" s="198"/>
      <c r="O21" s="198"/>
      <c r="P21" s="198"/>
      <c r="Q21" s="198"/>
      <c r="R21" s="198"/>
    </row>
    <row r="22" ht="15" x14ac:dyDescent="0.2">
      <c r="A22" s="32"/>
      <c r="B22" s="207"/>
      <c r="C22" s="214" t="s">
        <v>168</v>
      </c>
      <c r="D22" s="206"/>
      <c r="E22" s="206"/>
      <c r="F22" s="206"/>
      <c r="G22" s="206"/>
      <c r="H22" s="198"/>
      <c r="I22" s="198"/>
      <c r="J22" s="198"/>
      <c r="K22" s="198"/>
      <c r="L22" s="198"/>
      <c r="M22" s="198"/>
      <c r="N22" s="198"/>
      <c r="O22" s="198"/>
      <c r="P22" s="198"/>
      <c r="Q22" s="198"/>
      <c r="R22" s="198"/>
    </row>
    <row r="23" ht="15" x14ac:dyDescent="0.2">
      <c r="A23" s="32"/>
      <c r="B23" s="207"/>
      <c r="C23" s="214" t="s">
        <v>169</v>
      </c>
      <c r="D23" s="206"/>
      <c r="E23" s="206"/>
      <c r="F23" s="206"/>
      <c r="G23" s="206"/>
      <c r="H23" s="198"/>
      <c r="I23" s="198"/>
      <c r="J23" s="198"/>
      <c r="K23" s="198"/>
      <c r="L23" s="198"/>
      <c r="M23" s="198"/>
      <c r="N23" s="198"/>
      <c r="O23" s="198"/>
      <c r="P23" s="198"/>
      <c r="Q23" s="198"/>
      <c r="R23" s="198"/>
    </row>
    <row r="24" ht="15" x14ac:dyDescent="0.2">
      <c r="A24" s="32"/>
      <c r="B24" s="207"/>
      <c r="C24" s="218"/>
      <c r="D24" s="206"/>
      <c r="E24" s="206"/>
      <c r="F24" s="206"/>
      <c r="G24" s="206"/>
      <c r="H24" s="198"/>
      <c r="I24" s="198"/>
      <c r="J24" s="198"/>
      <c r="K24" s="198"/>
      <c r="L24" s="198"/>
      <c r="M24" s="198"/>
      <c r="N24" s="198"/>
      <c r="O24" s="198"/>
      <c r="P24" s="198"/>
      <c r="Q24" s="198"/>
      <c r="R24" s="198"/>
    </row>
    <row r="25" ht="15.95" customHeight="true" x14ac:dyDescent="0.2">
      <c r="A25" s="219"/>
      <c r="B25" s="219"/>
      <c r="C25" s="220"/>
      <c r="D25" s="32"/>
      <c r="E25" s="198"/>
      <c r="F25" s="198"/>
      <c r="G25" s="198"/>
      <c r="H25" s="198"/>
      <c r="I25" s="198"/>
      <c r="J25" s="198"/>
      <c r="K25" s="198"/>
      <c r="L25" s="198"/>
      <c r="M25" s="198"/>
      <c r="N25" s="198"/>
      <c r="O25" s="198"/>
      <c r="P25" s="198"/>
      <c r="Q25" s="198"/>
      <c r="R25" s="198"/>
    </row>
    <row r="26" ht="23.25" x14ac:dyDescent="0.2">
      <c r="A26" s="219"/>
      <c r="B26" s="219"/>
      <c r="C26" s="219"/>
      <c r="D26" s="32"/>
      <c r="E26" s="198"/>
      <c r="F26" s="198"/>
      <c r="G26" s="198"/>
      <c r="H26" s="198"/>
      <c r="I26" s="198"/>
      <c r="J26" s="198"/>
      <c r="K26" s="198"/>
      <c r="L26" s="198"/>
      <c r="M26" s="198"/>
      <c r="N26" s="198"/>
      <c r="O26" s="198"/>
      <c r="P26" s="198"/>
      <c r="Q26" s="198"/>
      <c r="R26" s="198"/>
    </row>
    <row r="27" ht="15" x14ac:dyDescent="0.2">
      <c r="A27" s="221"/>
      <c r="B27" s="222"/>
      <c r="C27" s="223"/>
      <c r="D27" s="32"/>
      <c r="E27" s="198"/>
      <c r="F27" s="198"/>
      <c r="G27" s="198"/>
      <c r="H27" s="198"/>
      <c r="I27" s="198"/>
      <c r="J27" s="198"/>
      <c r="K27" s="198"/>
      <c r="L27" s="198"/>
      <c r="M27" s="198"/>
      <c r="N27" s="198"/>
      <c r="O27" s="198"/>
      <c r="P27" s="198"/>
      <c r="Q27" s="198"/>
      <c r="R27" s="198"/>
    </row>
    <row r="28" ht="15" x14ac:dyDescent="0.2">
      <c r="A28" s="221"/>
      <c r="B28" s="222"/>
      <c r="C28" s="224"/>
      <c r="D28" s="32"/>
      <c r="E28" s="198"/>
      <c r="F28" s="198"/>
      <c r="G28" s="198"/>
      <c r="H28" s="198"/>
      <c r="I28" s="198"/>
      <c r="J28" s="198"/>
      <c r="K28" s="198"/>
      <c r="L28" s="198"/>
      <c r="M28" s="198"/>
      <c r="N28" s="198"/>
      <c r="O28" s="198"/>
      <c r="P28" s="198"/>
      <c r="Q28" s="198"/>
      <c r="R28" s="198"/>
    </row>
    <row r="29" ht="15" x14ac:dyDescent="0.2">
      <c r="A29" s="221"/>
      <c r="B29" s="222"/>
      <c r="C29" s="225"/>
      <c r="D29" s="32"/>
      <c r="E29" s="198"/>
      <c r="F29" s="198"/>
      <c r="G29" s="198"/>
      <c r="H29" s="198"/>
      <c r="I29" s="198"/>
      <c r="J29" s="198"/>
      <c r="K29" s="198"/>
      <c r="L29" s="198"/>
      <c r="M29" s="198"/>
      <c r="N29" s="198"/>
      <c r="O29" s="198"/>
      <c r="P29" s="198"/>
      <c r="Q29" s="198"/>
      <c r="R29" s="198"/>
    </row>
    <row r="30" ht="15" x14ac:dyDescent="0.2">
      <c r="A30" s="221"/>
      <c r="B30" s="222"/>
      <c r="C30" s="225"/>
      <c r="D30" s="32"/>
      <c r="E30" s="198"/>
      <c r="F30" s="198"/>
      <c r="G30" s="198"/>
      <c r="H30" s="198"/>
      <c r="I30" s="198"/>
      <c r="J30" s="198"/>
      <c r="K30" s="198"/>
      <c r="L30" s="198"/>
      <c r="M30" s="198"/>
      <c r="N30" s="198"/>
      <c r="O30" s="198"/>
      <c r="P30" s="198"/>
      <c r="Q30" s="198"/>
      <c r="R30" s="198"/>
    </row>
    <row r="31" ht="15" x14ac:dyDescent="0.2">
      <c r="A31" s="221"/>
      <c r="B31" s="222"/>
      <c r="C31" s="225"/>
      <c r="D31" s="32"/>
      <c r="E31" s="198"/>
      <c r="F31" s="198"/>
      <c r="G31" s="198"/>
      <c r="H31" s="198"/>
      <c r="I31" s="198"/>
      <c r="J31" s="198"/>
      <c r="K31" s="198"/>
      <c r="L31" s="198"/>
      <c r="M31" s="198"/>
      <c r="N31" s="198"/>
      <c r="O31" s="198"/>
      <c r="P31" s="198"/>
      <c r="Q31" s="198"/>
      <c r="R31" s="198"/>
    </row>
    <row r="32" ht="15" x14ac:dyDescent="0.2">
      <c r="A32" s="221"/>
      <c r="B32" s="222"/>
      <c r="C32" s="225"/>
      <c r="D32" s="32"/>
      <c r="E32" s="198"/>
      <c r="F32" s="198"/>
      <c r="G32" s="198"/>
      <c r="H32" s="198"/>
      <c r="I32" s="198"/>
      <c r="J32" s="198"/>
      <c r="K32" s="198"/>
      <c r="L32" s="198"/>
      <c r="M32" s="198"/>
      <c r="N32" s="198"/>
      <c r="O32" s="198"/>
      <c r="P32" s="198"/>
      <c r="Q32" s="198"/>
      <c r="R32" s="198"/>
    </row>
    <row r="33" ht="15" x14ac:dyDescent="0.2">
      <c r="A33" s="221"/>
      <c r="B33" s="222"/>
      <c r="C33" s="225"/>
      <c r="D33" s="32"/>
      <c r="E33" s="198"/>
      <c r="F33" s="198"/>
      <c r="G33" s="198"/>
      <c r="H33" s="198"/>
      <c r="I33" s="198"/>
      <c r="J33" s="198"/>
      <c r="K33" s="198"/>
      <c r="L33" s="198"/>
      <c r="M33" s="198"/>
      <c r="N33" s="198"/>
      <c r="O33" s="198"/>
      <c r="P33" s="198"/>
      <c r="Q33" s="198"/>
      <c r="R33" s="198"/>
    </row>
    <row r="34" ht="15" x14ac:dyDescent="0.2">
      <c r="A34" s="221"/>
      <c r="B34" s="222"/>
      <c r="D34" s="32"/>
      <c r="E34" s="198"/>
      <c r="F34" s="198"/>
      <c r="G34" s="198"/>
      <c r="H34" s="198"/>
      <c r="I34" s="198"/>
      <c r="J34" s="198"/>
      <c r="K34" s="198"/>
      <c r="L34" s="198"/>
      <c r="M34" s="198"/>
      <c r="N34" s="198"/>
      <c r="O34" s="198"/>
      <c r="P34" s="198"/>
      <c r="Q34" s="198"/>
      <c r="R34" s="198"/>
    </row>
    <row r="35" ht="15" x14ac:dyDescent="0.2">
      <c r="A35" s="32"/>
      <c r="B35" s="32"/>
      <c r="C35" s="32"/>
      <c r="D35" s="32"/>
      <c r="E35" s="198"/>
      <c r="F35" s="198"/>
      <c r="G35" s="198"/>
      <c r="H35" s="198"/>
      <c r="I35" s="198"/>
      <c r="J35" s="198"/>
      <c r="K35" s="198"/>
      <c r="L35" s="198"/>
      <c r="M35" s="198"/>
      <c r="N35" s="198"/>
      <c r="O35" s="198"/>
      <c r="P35" s="198"/>
      <c r="Q35" s="198"/>
      <c r="R35" s="198"/>
    </row>
    <row r="36" ht="15" x14ac:dyDescent="0.2">
      <c r="A36" s="32"/>
      <c r="B36" s="32"/>
      <c r="C36" s="32"/>
      <c r="D36" s="32"/>
      <c r="E36" s="198"/>
      <c r="F36" s="198"/>
      <c r="G36" s="198"/>
      <c r="H36" s="198"/>
      <c r="I36" s="198"/>
      <c r="J36" s="198"/>
      <c r="K36" s="198"/>
      <c r="L36" s="198"/>
      <c r="M36" s="198"/>
      <c r="N36" s="198"/>
      <c r="O36" s="198"/>
      <c r="P36" s="198"/>
      <c r="Q36" s="198"/>
      <c r="R36" s="198"/>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6"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SUR14</v>
      </c>
      <c r="C1" s="570" t="str">
        <f>'Water Data'!C1:H2</f>
        <v>Croatia</v>
      </c>
      <c r="D1" s="571"/>
      <c r="E1" s="571"/>
      <c r="F1" s="571"/>
      <c r="G1" s="571"/>
      <c r="H1" s="572"/>
      <c r="I1" s="24"/>
      <c r="J1" s="24"/>
    </row>
    <row r="2" x14ac:dyDescent="0.25">
      <c r="A2" s="356" t="str">
        <f>'Water Data'!A2</f>
        <v>Croatian National Institute of Public Health (Capak et al., 2015)</v>
      </c>
      <c r="B2" s="357"/>
      <c r="C2" s="573"/>
      <c r="D2" s="573"/>
      <c r="E2" s="573"/>
      <c r="F2" s="573"/>
      <c r="G2" s="573"/>
      <c r="H2" s="574"/>
      <c r="I2" s="11"/>
      <c r="J2" s="11"/>
    </row>
    <row r="3" x14ac:dyDescent="0.25">
      <c r="A3" s="358" t="str">
        <f>'Water Data'!A3</f>
        <v>Survey</v>
      </c>
      <c r="B3" s="359"/>
      <c r="C3" s="575">
        <f>'Water Data'!C3:H3</f>
        <v>2014</v>
      </c>
      <c r="D3" s="576"/>
      <c r="E3" s="576"/>
      <c r="F3" s="576"/>
      <c r="G3" s="576"/>
      <c r="H3" s="577"/>
      <c r="I3" s="11"/>
      <c r="J3" s="11"/>
    </row>
    <row r="4" s="4" customFormat="true" ht="18" customHeight="true" x14ac:dyDescent="0.25">
      <c r="A4" s="360" t="s">
        <v>205</v>
      </c>
      <c r="B4" s="361" t="s">
        <v>28</v>
      </c>
      <c r="C4" s="362" t="s">
        <v>7</v>
      </c>
      <c r="D4" s="362" t="s">
        <v>1</v>
      </c>
      <c r="E4" s="362" t="s">
        <v>2</v>
      </c>
      <c r="F4" s="362" t="s">
        <v>16</v>
      </c>
      <c r="G4" s="362" t="s">
        <v>17</v>
      </c>
      <c r="H4" s="363" t="s">
        <v>18</v>
      </c>
      <c r="I4" s="25"/>
      <c r="J4" s="25"/>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66" t="s">
        <v>3</v>
      </c>
      <c r="C5" s="7"/>
      <c r="D5" s="7"/>
      <c r="E5" s="7"/>
      <c r="F5" s="7"/>
      <c r="G5" s="7"/>
      <c r="H5" s="27"/>
      <c r="I5" s="25"/>
      <c r="J5" s="25"/>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6" t="s">
        <v>25</v>
      </c>
      <c r="C6" s="7"/>
      <c r="D6" s="7"/>
      <c r="E6" s="7"/>
      <c r="F6" s="7"/>
      <c r="G6" s="7"/>
      <c r="H6" s="27"/>
      <c r="I6" s="25"/>
      <c r="J6" s="25"/>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hidden="true" x14ac:dyDescent="0.25">
      <c r="A7" s="322"/>
      <c r="B7" s="167" t="s">
        <v>26</v>
      </c>
      <c r="C7" s="20"/>
      <c r="D7" s="7"/>
      <c r="E7" s="7"/>
      <c r="F7" s="7"/>
      <c r="G7" s="7"/>
      <c r="H7" s="27"/>
      <c r="I7" s="25"/>
      <c r="J7" s="25"/>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193</v>
      </c>
      <c r="B8" s="167" t="s">
        <v>160</v>
      </c>
      <c r="C8" s="150">
        <f>D8*0.587+E8*(1-0.587)</f>
        <v>27.173999999999999</v>
      </c>
      <c r="D8" s="7">
        <v>28</v>
      </c>
      <c r="E8" s="7">
        <v>26</v>
      </c>
      <c r="F8" s="7"/>
      <c r="G8" s="7"/>
      <c r="H8" s="27"/>
      <c r="I8" s="25"/>
      <c r="J8" s="25"/>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10" t="s">
        <v>194</v>
      </c>
      <c r="B9" s="167" t="s">
        <v>161</v>
      </c>
      <c r="C9" s="150">
        <f>D9*0.587+E9*(1-0.587)</f>
        <v>25.716999999999999</v>
      </c>
      <c r="D9" s="7">
        <v>22</v>
      </c>
      <c r="E9" s="7">
        <v>31</v>
      </c>
      <c r="F9" s="7"/>
      <c r="G9" s="7"/>
      <c r="H9" s="27"/>
      <c r="I9" s="25"/>
      <c r="J9" s="25"/>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t="s">
        <v>192</v>
      </c>
      <c r="B10" s="167" t="s">
        <v>208</v>
      </c>
      <c r="C10" s="7">
        <f>MIN(C8:C9)</f>
        <v>25.716999999999999</v>
      </c>
      <c r="D10" s="7">
        <f>MIN(D8:D9)</f>
        <v>22</v>
      </c>
      <c r="E10" s="7">
        <f>MIN(E8:E9)</f>
        <v>26</v>
      </c>
      <c r="F10" s="7"/>
      <c r="G10" s="7"/>
      <c r="H10" s="27"/>
      <c r="I10" s="25"/>
      <c r="J10" s="25"/>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58" t="s">
        <v>196</v>
      </c>
      <c r="C11" s="558"/>
      <c r="D11" s="558"/>
      <c r="E11" s="558"/>
      <c r="F11" s="558"/>
      <c r="G11" s="558"/>
      <c r="H11" s="559"/>
      <c r="I11" s="11"/>
      <c r="J11" s="11"/>
      <c r="K11" s="321"/>
      <c r="U11" s="321"/>
      <c r="AE11" s="321"/>
      <c r="AO11" s="321"/>
      <c r="AY11" s="321"/>
      <c r="AZ11" s="560"/>
      <c r="BA11" s="560"/>
      <c r="BB11" s="560"/>
      <c r="BC11" s="560"/>
      <c r="BD11" s="560"/>
      <c r="BE11" s="560"/>
      <c r="BF11" s="560"/>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8" t="s">
        <v>139</v>
      </c>
      <c r="C12" s="90"/>
      <c r="D12" s="90"/>
      <c r="E12" s="90"/>
      <c r="F12" s="90"/>
      <c r="G12" s="90"/>
      <c r="H12" s="257"/>
      <c r="I12" s="11"/>
      <c r="J12" s="11"/>
      <c r="K12" s="321"/>
      <c r="U12" s="321"/>
      <c r="AE12" s="321"/>
      <c r="AO12" s="321"/>
      <c r="AY12" s="321"/>
      <c r="AZ12" s="321"/>
      <c r="BA12" s="423"/>
      <c r="BB12" s="423"/>
      <c r="BC12" s="423"/>
      <c r="BD12" s="423"/>
      <c r="BE12" s="423"/>
      <c r="BF12" s="423"/>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8" t="s">
        <v>145</v>
      </c>
      <c r="C13" s="90" t="s">
        <v>195</v>
      </c>
      <c r="D13" s="90" t="s">
        <v>195</v>
      </c>
      <c r="E13" s="90" t="s">
        <v>195</v>
      </c>
      <c r="F13" s="90"/>
      <c r="G13" s="90"/>
      <c r="H13" s="256"/>
      <c r="I13" s="11"/>
      <c r="J13" s="11"/>
      <c r="K13" s="321"/>
      <c r="U13" s="321"/>
      <c r="AE13" s="321"/>
      <c r="AO13" s="321"/>
      <c r="AY13" s="321"/>
      <c r="AZ13" s="321"/>
      <c r="BA13" s="423"/>
      <c r="BB13" s="423"/>
      <c r="BC13" s="423"/>
      <c r="BD13" s="423"/>
      <c r="BE13" s="423"/>
      <c r="BF13" s="423"/>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8" t="s">
        <v>116</v>
      </c>
      <c r="C14" s="90" t="s">
        <v>184</v>
      </c>
      <c r="D14" s="90" t="s">
        <v>184</v>
      </c>
      <c r="E14" s="90" t="s">
        <v>184</v>
      </c>
      <c r="F14" s="90"/>
      <c r="G14" s="90"/>
      <c r="H14" s="256"/>
      <c r="I14" s="11"/>
      <c r="J14" s="11"/>
      <c r="K14" s="321"/>
      <c r="U14" s="321"/>
      <c r="AE14" s="321"/>
      <c r="AO14" s="321"/>
      <c r="AY14" s="321"/>
      <c r="AZ14" s="321"/>
      <c r="BA14" s="423"/>
      <c r="BB14" s="423"/>
      <c r="BC14" s="423"/>
      <c r="BD14" s="423"/>
      <c r="BE14" s="423"/>
      <c r="BF14" s="423"/>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8" t="s">
        <v>23</v>
      </c>
      <c r="C15" s="10"/>
      <c r="D15" s="10"/>
      <c r="E15" s="10"/>
      <c r="F15" s="143"/>
      <c r="G15" s="144"/>
      <c r="H15" s="145"/>
      <c r="I15" s="11"/>
      <c r="J15" s="11"/>
      <c r="BA15" s="422"/>
      <c r="BB15" s="422"/>
      <c r="BC15" s="422"/>
      <c r="BD15" s="422"/>
      <c r="BE15" s="422"/>
      <c r="BF15" s="422"/>
    </row>
    <row r="16" ht="15.75" customHeight="true" thickBot="true" x14ac:dyDescent="0.3">
      <c r="A16" s="315"/>
      <c r="B16" s="169" t="s">
        <v>20</v>
      </c>
      <c r="C16" s="147">
        <v>203</v>
      </c>
      <c r="D16" s="152"/>
      <c r="E16" s="152"/>
      <c r="F16" s="147"/>
      <c r="G16" s="147"/>
      <c r="H16" s="148"/>
      <c r="I16" s="26"/>
      <c r="J16" s="26"/>
      <c r="BA16" s="422"/>
      <c r="BB16" s="422"/>
      <c r="BC16" s="422"/>
      <c r="BD16" s="422"/>
      <c r="BE16" s="422"/>
      <c r="BF16" s="422"/>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0"/>
    <col min="3" max="7" width="11.75" style="270" customWidth="true"/>
    <col min="8" max="16384" width="9" style="270"/>
  </cols>
  <sheetData>
    <row r="2" ht="20.25" x14ac:dyDescent="0.2">
      <c r="B2" s="266" t="str">
        <f>+Introduction!C7</f>
        <v>Croatia</v>
      </c>
      <c r="C2" s="267"/>
      <c r="D2" s="268"/>
      <c r="E2" s="268"/>
      <c r="F2" s="268"/>
      <c r="G2" s="269"/>
    </row>
    <row r="3" x14ac:dyDescent="0.2">
      <c r="B3" s="578" t="s">
        <v>213</v>
      </c>
      <c r="C3" s="578"/>
      <c r="D3" s="578"/>
      <c r="E3" s="578"/>
      <c r="F3" s="578"/>
      <c r="G3" s="579"/>
    </row>
    <row r="4" ht="13.5" x14ac:dyDescent="0.2">
      <c r="B4" s="271" t="s">
        <v>4</v>
      </c>
      <c r="C4" s="271" t="s">
        <v>61</v>
      </c>
      <c r="D4" s="271" t="s">
        <v>65</v>
      </c>
      <c r="E4" s="271" t="s">
        <v>62</v>
      </c>
      <c r="F4" s="271" t="s">
        <v>63</v>
      </c>
      <c r="G4" s="271" t="s">
        <v>64</v>
      </c>
    </row>
    <row r="5" x14ac:dyDescent="0.2">
      <c r="B5" s="427">
        <v>2000</v>
      </c>
      <c r="C5" s="444">
        <v>875643</v>
      </c>
      <c r="D5" s="445">
        <v>55.587001800537109</v>
      </c>
      <c r="E5" s="446">
        <v>186323</v>
      </c>
      <c r="F5" s="447">
        <v>209460</v>
      </c>
      <c r="G5" s="448">
        <v>479860</v>
      </c>
    </row>
    <row r="6" x14ac:dyDescent="0.2">
      <c r="B6" s="428">
        <v>2001</v>
      </c>
      <c r="C6" s="449">
        <v>858284</v>
      </c>
      <c r="D6" s="450">
        <v>55.724998474121094</v>
      </c>
      <c r="E6" s="451">
        <v>184360</v>
      </c>
      <c r="F6" s="452">
        <v>201509</v>
      </c>
      <c r="G6" s="453">
        <v>472415</v>
      </c>
    </row>
    <row r="7" x14ac:dyDescent="0.2">
      <c r="B7" s="429">
        <v>2002</v>
      </c>
      <c r="C7" s="454">
        <v>842447</v>
      </c>
      <c r="D7" s="455">
        <v>55.875999450683594</v>
      </c>
      <c r="E7" s="456">
        <v>186164</v>
      </c>
      <c r="F7" s="457">
        <v>193603</v>
      </c>
      <c r="G7" s="458">
        <v>462680</v>
      </c>
    </row>
    <row r="8" x14ac:dyDescent="0.2">
      <c r="B8" s="430">
        <v>2003</v>
      </c>
      <c r="C8" s="459">
        <v>831688</v>
      </c>
      <c r="D8" s="460">
        <v>56.040000915527344</v>
      </c>
      <c r="E8" s="461">
        <v>190400</v>
      </c>
      <c r="F8" s="462">
        <v>188691</v>
      </c>
      <c r="G8" s="463">
        <v>452597</v>
      </c>
    </row>
    <row r="9" x14ac:dyDescent="0.2">
      <c r="B9" s="431">
        <v>2004</v>
      </c>
      <c r="C9" s="464">
        <v>823755</v>
      </c>
      <c r="D9" s="465">
        <v>56.216999053955078</v>
      </c>
      <c r="E9" s="466">
        <v>194491</v>
      </c>
      <c r="F9" s="467">
        <v>187618</v>
      </c>
      <c r="G9" s="468">
        <v>441646</v>
      </c>
    </row>
    <row r="10" x14ac:dyDescent="0.2">
      <c r="B10" s="432">
        <v>2005</v>
      </c>
      <c r="C10" s="469">
        <v>810866</v>
      </c>
      <c r="D10" s="470">
        <v>56.405998229980469</v>
      </c>
      <c r="E10" s="471">
        <v>191511</v>
      </c>
      <c r="F10" s="472">
        <v>189900</v>
      </c>
      <c r="G10" s="473">
        <v>429455</v>
      </c>
    </row>
    <row r="11" x14ac:dyDescent="0.2">
      <c r="B11" s="433">
        <v>2006</v>
      </c>
      <c r="C11" s="474">
        <v>798470</v>
      </c>
      <c r="D11" s="475">
        <v>56.608001708984375</v>
      </c>
      <c r="E11" s="476">
        <v>188123</v>
      </c>
      <c r="F11" s="477">
        <v>193388</v>
      </c>
      <c r="G11" s="478">
        <v>416959</v>
      </c>
    </row>
    <row r="12" x14ac:dyDescent="0.2">
      <c r="B12" s="434">
        <v>2007</v>
      </c>
      <c r="C12" s="479">
        <v>782476</v>
      </c>
      <c r="D12" s="480">
        <v>56.821998596191406</v>
      </c>
      <c r="E12" s="481">
        <v>180565</v>
      </c>
      <c r="F12" s="482">
        <v>195136</v>
      </c>
      <c r="G12" s="483">
        <v>406775</v>
      </c>
    </row>
    <row r="13" x14ac:dyDescent="0.2">
      <c r="B13" s="435">
        <v>2008</v>
      </c>
      <c r="C13" s="484">
        <v>763354</v>
      </c>
      <c r="D13" s="485">
        <v>57.048000335693359</v>
      </c>
      <c r="E13" s="486">
        <v>170998</v>
      </c>
      <c r="F13" s="487">
        <v>194247</v>
      </c>
      <c r="G13" s="488">
        <v>398109</v>
      </c>
    </row>
    <row r="14" x14ac:dyDescent="0.2">
      <c r="B14" s="436">
        <v>2009</v>
      </c>
      <c r="C14" s="489">
        <v>743914</v>
      </c>
      <c r="D14" s="490">
        <v>57.286998748779297</v>
      </c>
      <c r="E14" s="491">
        <v>162114</v>
      </c>
      <c r="F14" s="492">
        <v>189780</v>
      </c>
      <c r="G14" s="493">
        <v>392020</v>
      </c>
    </row>
    <row r="15" x14ac:dyDescent="0.2">
      <c r="B15" s="437">
        <v>2010</v>
      </c>
      <c r="C15" s="494">
        <v>732058</v>
      </c>
      <c r="D15" s="495">
        <v>57.536998748779297</v>
      </c>
      <c r="E15" s="496">
        <v>161048</v>
      </c>
      <c r="F15" s="497">
        <v>182120</v>
      </c>
      <c r="G15" s="498">
        <v>388890</v>
      </c>
    </row>
    <row r="16" x14ac:dyDescent="0.2">
      <c r="B16" s="438">
        <v>2011</v>
      </c>
      <c r="C16" s="499">
        <v>721269</v>
      </c>
      <c r="D16" s="500">
        <v>57.799999237060547</v>
      </c>
      <c r="E16" s="501">
        <v>160740</v>
      </c>
      <c r="F16" s="502">
        <v>173391</v>
      </c>
      <c r="G16" s="503">
        <v>387138</v>
      </c>
    </row>
    <row r="17" x14ac:dyDescent="0.2">
      <c r="B17" s="439">
        <v>2012</v>
      </c>
      <c r="C17" s="504">
        <v>715589</v>
      </c>
      <c r="D17" s="505">
        <v>58.074001312255859</v>
      </c>
      <c r="E17" s="506">
        <v>164546</v>
      </c>
      <c r="F17" s="507">
        <v>166869</v>
      </c>
      <c r="G17" s="508">
        <v>384174</v>
      </c>
    </row>
    <row r="18" x14ac:dyDescent="0.2">
      <c r="B18" s="440">
        <v>2013</v>
      </c>
      <c r="C18" s="509">
        <v>714218</v>
      </c>
      <c r="D18" s="510">
        <v>58.359001159667969</v>
      </c>
      <c r="E18" s="511">
        <v>170638</v>
      </c>
      <c r="F18" s="512">
        <v>162868</v>
      </c>
      <c r="G18" s="513">
        <v>380712</v>
      </c>
    </row>
    <row r="19" x14ac:dyDescent="0.2">
      <c r="B19" s="441">
        <v>2014</v>
      </c>
      <c r="C19" s="514">
        <v>714277</v>
      </c>
      <c r="D19" s="515">
        <v>58.655998229980469</v>
      </c>
      <c r="E19" s="516">
        <v>176672</v>
      </c>
      <c r="F19" s="517">
        <v>162477</v>
      </c>
      <c r="G19" s="518">
        <v>375128</v>
      </c>
    </row>
    <row r="20" x14ac:dyDescent="0.2">
      <c r="B20" s="442">
        <v>2015</v>
      </c>
      <c r="C20" s="519">
        <v>708868</v>
      </c>
      <c r="D20" s="520">
        <v>58.964000701904297</v>
      </c>
      <c r="E20" s="521">
        <v>176579</v>
      </c>
      <c r="F20" s="522">
        <v>165601</v>
      </c>
      <c r="G20" s="523">
        <v>366688</v>
      </c>
    </row>
    <row r="21" x14ac:dyDescent="0.2">
      <c r="B21" s="443">
        <v>2016</v>
      </c>
      <c r="C21" s="524">
        <v>703137</v>
      </c>
      <c r="D21" s="525">
        <v>59.284000396728516</v>
      </c>
      <c r="E21" s="526">
        <v>175750</v>
      </c>
      <c r="F21" s="527">
        <v>170363</v>
      </c>
      <c r="G21" s="528">
        <v>357024</v>
      </c>
    </row>
    <row r="22" ht="14.25" x14ac:dyDescent="0.2">
      <c r="B22" s="283" t="s">
        <v>215</v>
      </c>
      <c r="G22" s="272"/>
    </row>
    <row r="23" ht="14.25" x14ac:dyDescent="0.2">
      <c r="B23" s="283" t="s">
        <v>186</v>
      </c>
    </row>
    <row r="24" ht="14.25" x14ac:dyDescent="0.2">
      <c r="B24" s="283" t="s">
        <v>187</v>
      </c>
    </row>
    <row r="27" x14ac:dyDescent="0.2">
      <c r="B27" s="27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29" t="s">
        <v>171</v>
      </c>
      <c r="B1" s="529"/>
      <c r="C1" s="529"/>
      <c r="D1" s="529"/>
      <c r="E1" s="529"/>
      <c r="F1" s="529"/>
      <c r="G1" s="529"/>
      <c r="H1" s="529"/>
      <c r="I1" s="529"/>
      <c r="J1" s="529"/>
      <c r="K1" s="529"/>
      <c r="L1" s="529"/>
      <c r="M1" s="529"/>
      <c r="N1" s="529"/>
      <c r="O1" s="529"/>
      <c r="P1" s="529"/>
      <c r="Q1" s="529"/>
      <c r="R1" s="529"/>
      <c r="S1" s="529"/>
      <c r="T1" s="529"/>
      <c r="U1" s="529"/>
      <c r="V1" s="529"/>
    </row>
    <row r="2" s="37"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7" customFormat="true" ht="18" x14ac:dyDescent="0.2">
      <c r="A3" s="253"/>
      <c r="B3" s="253"/>
      <c r="C3" s="253"/>
      <c r="D3" s="253"/>
      <c r="E3" s="253"/>
      <c r="F3" s="253"/>
      <c r="G3" s="253"/>
      <c r="H3" s="253"/>
      <c r="I3" s="253"/>
      <c r="J3" s="253"/>
      <c r="K3" s="253"/>
      <c r="L3" s="253"/>
      <c r="M3" s="253"/>
      <c r="N3" s="253"/>
      <c r="O3" s="253"/>
      <c r="P3" s="253"/>
      <c r="Q3" s="253"/>
      <c r="R3" s="253"/>
      <c r="S3" s="253"/>
      <c r="T3" s="253"/>
      <c r="U3" s="253"/>
      <c r="V3" s="253"/>
    </row>
    <row r="4" ht="15.75" x14ac:dyDescent="0.25">
      <c r="B4" s="251" t="s">
        <v>13</v>
      </c>
      <c r="E4" s="38"/>
      <c r="I4" s="38" t="s">
        <v>14</v>
      </c>
      <c r="P4" s="252"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4"/>
      <c r="C25" s="244" t="str">
        <f>+IF(OR((C28="National*"),(D28="Urban*"),(E28="Rural*"),(F28="Pre-primary*"),(G28="Primary*"),(H28="Secondary^"),(C28="National*^"),(D28="Urban*^"),(E28="Rural*^"),(F28="Pre-primary*^"),(G28="Primary*^"),(H28="Secondary*^")),"*No basic service estimate available","")</f>
        <v/>
      </c>
      <c r="J25" s="244" t="str">
        <f>+IF(OR((J28="National*"),(K28="Urban*"),(L28="Rural*"),(M28="Pre-primary*"),(N28="Primary*"),(O28="Secondary^"),(J28="National*^"),(K28="Urban*^"),(L28="Rural*^"),(M28="Pre-primary*^"),(N28="Primary*^"),(O28="Secondary*^")),"*No basic service estimate available","")</f>
        <v/>
      </c>
      <c r="Q25" s="244" t="str">
        <f>+IF(OR((Q28="National*"),(R28="Urban*"),(S28="Rural*"),(T28="Pre-primary*"),(U28="Primary*"),(V28="Secondary^"),(Q28="National*^"),(R28="Urban*^"),(S28="Rural*^"),(T28="Pre-primary*^"),(U28="Primary*^"),(V28="Secondary*^")),"*No basic service estimate available","")</f>
        <v/>
      </c>
    </row>
    <row r="26" ht="15.75" thickBot="true" x14ac:dyDescent="0.25">
      <c r="B26" s="41"/>
      <c r="C26" s="274" t="str">
        <f>+IF(OR((C28="National*^"),(D28="Urban*^"),(E28="Rural*^"),(F28="Pre-primary*^"),(G28="Primary*^"),(H28="Secondary*^")),"^Facilities that cannot be classified as improved or unimproved are treated as limited","")</f>
        <v/>
      </c>
      <c r="J26" s="274" t="str">
        <f>+IF(OR((J28="National*^"),(K28="Urban*^"),(L28="Rural*^"),(M28="Pre-primary*^"),(N28="Primary*^"),(O28="Secondary*^")),"^Facilities that cannot be classified as improved or unimproved are treated as limited","")</f>
        <v/>
      </c>
      <c r="Q26" s="274" t="str">
        <f>+IF(OR((Q28="National*^"),(R28="Urban*^"),(S28="Rural*^"),(T28="Pre-primary*^"),(U28="Primary*^"),(V28="Secondary*^")),"^Facilities that cannot be classified as having water or not are treated as limited","")</f>
        <v/>
      </c>
    </row>
    <row r="27" x14ac:dyDescent="0.2">
      <c r="B27" s="533" t="str">
        <f>+'Water Data'!C1</f>
        <v>Croatia</v>
      </c>
      <c r="C27" s="535" t="s">
        <v>13</v>
      </c>
      <c r="D27" s="535"/>
      <c r="E27" s="535"/>
      <c r="F27" s="535"/>
      <c r="G27" s="535"/>
      <c r="H27" s="535"/>
      <c r="I27" s="536" t="str">
        <f>B27</f>
        <v>Croatia</v>
      </c>
      <c r="J27" s="530" t="s">
        <v>14</v>
      </c>
      <c r="K27" s="530"/>
      <c r="L27" s="530"/>
      <c r="M27" s="530"/>
      <c r="N27" s="530"/>
      <c r="O27" s="530"/>
      <c r="P27" s="538" t="str">
        <f>I27</f>
        <v>Croatia</v>
      </c>
      <c r="Q27" s="531" t="s">
        <v>15</v>
      </c>
      <c r="R27" s="531"/>
      <c r="S27" s="531"/>
      <c r="T27" s="531"/>
      <c r="U27" s="531"/>
      <c r="V27" s="532"/>
      <c r="AM27" s="37"/>
      <c r="AN27" s="37"/>
      <c r="AO27" s="37"/>
      <c r="AP27" s="37"/>
      <c r="AQ27" s="37"/>
      <c r="AR27" s="37"/>
      <c r="AS27" s="37"/>
      <c r="AT27" s="37"/>
      <c r="AU27" s="37"/>
    </row>
    <row r="28" x14ac:dyDescent="0.2">
      <c r="B28" s="534"/>
      <c r="C28" s="275" t="str">
        <f>IF(AND(C30="-",C31="-",C32="-"), "National",IF(C30="-",IF(AND(ISERROR(Estimates!F20),ISNUMBER(C32)),"National*^", "National*"), "National"))</f>
        <v>National</v>
      </c>
      <c r="D28" s="275" t="str">
        <f>IF(AND(D30="-",D31="-",D32="-"), "Urban",IF(D30="-",IF(AND(ISERROR(Estimates!F37),ISNUMBER(D32)),"Urban*^", "Urban*"), "Urban"))</f>
        <v>Urban</v>
      </c>
      <c r="E28" s="275" t="str">
        <f>IF(AND(E30="-",E31="-",E32="-"), "Rural",IF(E30="-",IF(AND(ISERROR(Estimates!F54),ISNUMBER(E32)),"Rural*^", "Rural*"), "Rural"))</f>
        <v>Rural</v>
      </c>
      <c r="F28" s="275" t="str">
        <f>IF(AND(F30="-",F31="-",F32="-"), "Pre-primary",IF(F30="-",IF(AND(ISERROR(Estimates!F71),ISNUMBER(F32)),"Pre-primary*^", "Pre-primary*"), "Pre-primary"))</f>
        <v>Pre-primary</v>
      </c>
      <c r="G28" s="275" t="str">
        <f>IF(AND(G30="-",G31="-",G32="-"), "Primary",IF(G30="-",IF(AND(ISERROR(Estimates!F88),ISNUMBER(G32)),"Primary*^", "Primary*"), "Primary"))</f>
        <v>Primary</v>
      </c>
      <c r="H28" s="275" t="str">
        <f>IF(AND(H30="-",H31="-",H32="-"), "Secondary",IF(H30="-",IF(AND(ISERROR(Estimates!F105),ISNUMBER(H32)),"Secondary*^", "Secondary*"), "Secondary"))</f>
        <v>Secondary</v>
      </c>
      <c r="I28" s="537"/>
      <c r="J28" s="275" t="str">
        <f>IF(AND(J30="-",J31="-",J32="-"), "National",IF(J30="-",IF(AND(ISERROR(Estimates!K20),ISNUMBER(J32)),"National*^", "National*"), "National"))</f>
        <v>National</v>
      </c>
      <c r="K28" s="275" t="str">
        <f>IF(AND(K30="-",K31="-",K32="-"), "Urban",IF(K30="-",IF(AND(ISERROR(Estimates!K37),ISNUMBER(K32)),"Urban*^", "Urban*"), "Urban"))</f>
        <v>Urban</v>
      </c>
      <c r="L28" s="275" t="str">
        <f>IF(AND(L30="-",L31="-",L32="-"), "Rural",IF(L30="-",IF(AND(ISERROR(Estimates!K54),ISNUMBER(L32)),"Rural*^", "Rural*"), "Rural"))</f>
        <v>Rural</v>
      </c>
      <c r="M28" s="275" t="str">
        <f>IF(AND(M30="-",M31="-",M32="-"), "Pre-primary",IF(M30="-",IF(AND(ISERROR(Estimates!K71),ISNUMBER(M32)),"Pre-primary*^", "Pre-primary*"), "Pre-primary"))</f>
        <v>Pre-primary</v>
      </c>
      <c r="N28" s="275" t="str">
        <f>IF(AND(N30="-",N31="-",N32="-"), "Primary",IF(N30="-",IF(AND(ISERROR(Estimates!K88),ISNUMBER(N32)),"Primary*^", "Primary*"), "Primary"))</f>
        <v>Primary</v>
      </c>
      <c r="O28" s="275" t="str">
        <f>IF(AND(O30="-",O31="-",O32="-"), "Secondary",IF(O30="-",IF(AND(ISERROR(Estimates!K105),ISNUMBER(O32)),"Secondary*^", "Secondary*"), "Secondary"))</f>
        <v>Secondary</v>
      </c>
      <c r="P28" s="539"/>
      <c r="Q28" s="275" t="str">
        <f>IF(AND(Q30="-",Q31="-",Q32="-"), "National",IF(Q30="-",IF(AND(ISERROR(Estimates!P20),ISNUMBER(Q32)),"National*^", "National*"), "National"))</f>
        <v>National</v>
      </c>
      <c r="R28" s="275" t="str">
        <f>IF(AND(R30="-",R31="-",R32="-"), "Urban",IF(R30="-",IF(AND(ISERROR(Estimates!P37),ISNUMBER(R32)),"Urban*^", "Urban*"), "Urban"))</f>
        <v>Urban</v>
      </c>
      <c r="S28" s="275" t="str">
        <f>IF(AND(S30="-",S31="-",S32="-"), "Rural",IF(S30="-",IF(AND(ISERROR(Estimates!P54),ISNUMBER(S32)),"Rural*^", "Rural*"), "Rural"))</f>
        <v>Rural</v>
      </c>
      <c r="T28" s="275" t="str">
        <f>IF(AND(T30="-",T31="-",T32="-"), "Pre-primary",IF(T30="-",IF(AND(ISERROR(Estimates!P71),ISNUMBER(T32)),"Pre-primary*^", "Pre-primary*"), "Pre-primary"))</f>
        <v>Pre-primary</v>
      </c>
      <c r="U28" s="275"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4"/>
      <c r="C29" s="277">
        <f>IF(ISNUMBER(Regressions!B4), Regressions!B4, "-")</f>
        <v>2016</v>
      </c>
      <c r="D29" s="275">
        <f>C29</f>
        <v>2016</v>
      </c>
      <c r="E29" s="275">
        <f>D29</f>
        <v>2016</v>
      </c>
      <c r="F29" s="275">
        <f>E29</f>
        <v>2016</v>
      </c>
      <c r="G29" s="275">
        <f>F29</f>
        <v>2016</v>
      </c>
      <c r="H29" s="275">
        <f>G29</f>
        <v>2016</v>
      </c>
      <c r="I29" s="537"/>
      <c r="J29" s="277">
        <f>IF(ISNUMBER(Regressions!K4), Regressions!K4, "-")</f>
        <v>2016</v>
      </c>
      <c r="K29" s="275">
        <f>J29</f>
        <v>2016</v>
      </c>
      <c r="L29" s="275">
        <f>J29</f>
        <v>2016</v>
      </c>
      <c r="M29" s="275">
        <f>K29</f>
        <v>2016</v>
      </c>
      <c r="N29" s="275">
        <f>L29</f>
        <v>2016</v>
      </c>
      <c r="O29" s="275">
        <f>M29</f>
        <v>2016</v>
      </c>
      <c r="P29" s="539"/>
      <c r="Q29" s="277">
        <f>IF(ISNUMBER(Regressions!T4), Regressions!T4, "-")</f>
        <v>2016</v>
      </c>
      <c r="R29" s="277">
        <f>Q29</f>
        <v>2016</v>
      </c>
      <c r="S29" s="277">
        <f>R29</f>
        <v>2016</v>
      </c>
      <c r="T29" s="277">
        <f>S29</f>
        <v>2016</v>
      </c>
      <c r="U29" s="277">
        <f>T29</f>
        <v>2016</v>
      </c>
      <c r="V29" s="278">
        <f>U29</f>
        <v>2016</v>
      </c>
      <c r="AM29" s="37"/>
      <c r="AN29" s="37"/>
      <c r="AO29" s="37"/>
      <c r="AP29" s="37"/>
      <c r="AQ29" s="37"/>
      <c r="AR29" s="37"/>
      <c r="AS29" s="37"/>
      <c r="AT29" s="37"/>
      <c r="AU29" s="37"/>
    </row>
    <row r="30" x14ac:dyDescent="0.2">
      <c r="B30" s="286" t="s">
        <v>175</v>
      </c>
      <c r="C30" s="287">
        <f>IF(ISNUMBER(Regressions!C4), Regressions!C4, "-")</f>
        <v>51</v>
      </c>
      <c r="D30" s="288" t="str">
        <f>IF(ISNUMBER(Regressions!D4), Regressions!D4, "-")</f>
        <v>-</v>
      </c>
      <c r="E30" s="288" t="str">
        <f>IF(ISNUMBER(Regressions!E4), Regressions!E4, "-")</f>
        <v>-</v>
      </c>
      <c r="F30" s="288" t="str">
        <f>IF(ISNUMBER(Regressions!F4), Regressions!F4, "-")</f>
        <v>-</v>
      </c>
      <c r="G30" s="288" t="str">
        <f>IF(ISNUMBER(Regressions!G4), Regressions!G4, "-")</f>
        <v>-</v>
      </c>
      <c r="H30" s="288" t="str">
        <f>IF(ISNUMBER(Regressions!H4), Regressions!H4, "-")</f>
        <v>-</v>
      </c>
      <c r="I30" s="291" t="s">
        <v>175</v>
      </c>
      <c r="J30" s="292">
        <f>IF(ISNUMBER(Regressions!L4), Regressions!L4, "-")</f>
        <v>33.716999999999999</v>
      </c>
      <c r="K30" s="293">
        <f>IF(ISNUMBER(Regressions!M4), Regressions!M4, "-")</f>
        <v>30</v>
      </c>
      <c r="L30" s="293">
        <f>IF(ISNUMBER(Regressions!N4), Regressions!N4, "-")</f>
        <v>39</v>
      </c>
      <c r="M30" s="293" t="str">
        <f>IF(ISNUMBER(Regressions!O4), Regressions!O4, "-")</f>
        <v>-</v>
      </c>
      <c r="N30" s="293" t="str">
        <f>IF(ISNUMBER(Regressions!P4), Regressions!P4, "-")</f>
        <v>-</v>
      </c>
      <c r="O30" s="293" t="str">
        <f>IF(ISNUMBER(Regressions!Q4), Regressions!Q4, "-")</f>
        <v>-</v>
      </c>
      <c r="P30" s="296" t="s">
        <v>175</v>
      </c>
      <c r="Q30" s="297">
        <f>IF(ISNUMBER(Regressions!U4), Regressions!U4, "-")</f>
        <v>25.716999999999999</v>
      </c>
      <c r="R30" s="298">
        <f>IF(ISNUMBER(Regressions!V4), Regressions!V4, "-")</f>
        <v>22</v>
      </c>
      <c r="S30" s="298">
        <f>IF(ISNUMBER(Regressions!W4), Regressions!W4, "-")</f>
        <v>26</v>
      </c>
      <c r="T30" s="298" t="str">
        <f>IF(ISNUMBER(Regressions!X4), Regressions!X4, "-")</f>
        <v>-</v>
      </c>
      <c r="U30" s="298" t="str">
        <f>IF(ISNUMBER(Regressions!Y4), Regressions!Y4, "-")</f>
        <v>-</v>
      </c>
      <c r="V30" s="299" t="str">
        <f>IF(ISNUMBER(Regressions!Z4), Regressions!Z4, "-")</f>
        <v>-</v>
      </c>
      <c r="AM30" s="37"/>
      <c r="AN30" s="37"/>
      <c r="AO30" s="37"/>
      <c r="AP30" s="37"/>
      <c r="AQ30" s="37"/>
      <c r="AR30" s="37"/>
      <c r="AS30" s="37"/>
      <c r="AT30" s="37"/>
      <c r="AU30" s="37"/>
    </row>
    <row r="31" x14ac:dyDescent="0.2">
      <c r="B31" s="284" t="s">
        <v>176</v>
      </c>
      <c r="C31" s="279" t="str">
        <f>IF(ISNUMBER(Regressions!C5),Regressions!C5,"-")</f>
        <v>-</v>
      </c>
      <c r="D31" s="279" t="str">
        <f>IF(ISNUMBER(Regressions!D5),Regressions!D5,"-")</f>
        <v>-</v>
      </c>
      <c r="E31" s="279" t="str">
        <f>IF(ISNUMBER(Regressions!E5),Regressions!E5,"-")</f>
        <v>-</v>
      </c>
      <c r="F31" s="279" t="str">
        <f>IF(ISNUMBER(Regressions!F5),Regressions!F5,"-")</f>
        <v>-</v>
      </c>
      <c r="G31" s="279" t="str">
        <f>IF(ISNUMBER(Regressions!G5),Regressions!G5,"-")</f>
        <v>-</v>
      </c>
      <c r="H31" s="279" t="str">
        <f>IF(ISNUMBER(Regressions!H5),Regressions!H5,"-")</f>
        <v>-</v>
      </c>
      <c r="I31" s="289" t="s">
        <v>176</v>
      </c>
      <c r="J31" s="279" t="str">
        <f>IF(ISNUMBER(Regressions!L5),Regressions!L5,"-")</f>
        <v>-</v>
      </c>
      <c r="K31" s="279" t="str">
        <f>IF(ISNUMBER(Regressions!M5),Regressions!M5,"-")</f>
        <v>-</v>
      </c>
      <c r="L31" s="279" t="str">
        <f>IF(ISNUMBER(Regressions!N5),Regressions!N5,"-")</f>
        <v>-</v>
      </c>
      <c r="M31" s="279" t="str">
        <f>IF(ISNUMBER(Regressions!O5),Regressions!O5,"-")</f>
        <v>-</v>
      </c>
      <c r="N31" s="279" t="str">
        <f>IF(ISNUMBER(Regressions!P5),Regressions!P5,"-")</f>
        <v>-</v>
      </c>
      <c r="O31" s="279" t="str">
        <f>IF(ISNUMBER(Regressions!Q5),Regressions!Q5,"-")</f>
        <v>-</v>
      </c>
      <c r="P31" s="294" t="s">
        <v>176</v>
      </c>
      <c r="Q31" s="279" t="str">
        <f>IF(ISNUMBER(Regressions!U5),Regressions!U5,"-")</f>
        <v>-</v>
      </c>
      <c r="R31" s="279" t="str">
        <f>IF(ISNUMBER(Regressions!V5),Regressions!V5,"-")</f>
        <v>-</v>
      </c>
      <c r="S31" s="279" t="str">
        <f>IF(ISNUMBER(Regressions!W5),Regressions!W5,"-")</f>
        <v>-</v>
      </c>
      <c r="T31" s="279" t="str">
        <f>IF(ISNUMBER(Regressions!X5),Regressions!X5,"-")</f>
        <v>-</v>
      </c>
      <c r="U31" s="279" t="str">
        <f>IF(ISNUMBER(Regressions!Y5),Regressions!Y5,"-")</f>
        <v>-</v>
      </c>
      <c r="V31" s="280" t="str">
        <f>IF(ISNUMBER(Regressions!Z5),Regressions!Z5,"-")</f>
        <v>-</v>
      </c>
      <c r="AM31" s="37"/>
      <c r="AN31" s="37"/>
      <c r="AO31" s="37"/>
      <c r="AP31" s="37"/>
      <c r="AQ31" s="37"/>
      <c r="AR31" s="37"/>
      <c r="AS31" s="37"/>
      <c r="AT31" s="37"/>
      <c r="AU31" s="37"/>
    </row>
    <row r="32" ht="15.75" thickBot="true" x14ac:dyDescent="0.25">
      <c r="B32" s="285" t="s">
        <v>174</v>
      </c>
      <c r="C32" s="281" t="str">
        <f>IF(ISNUMBER(Regressions!C6), Regressions!C6, "-")</f>
        <v>-</v>
      </c>
      <c r="D32" s="281" t="str">
        <f>IF(ISNUMBER(Regressions!D6), Regressions!D6, "-")</f>
        <v>-</v>
      </c>
      <c r="E32" s="281" t="str">
        <f>IF(ISNUMBER(Regressions!E6), Regressions!E6, "-")</f>
        <v>-</v>
      </c>
      <c r="F32" s="281" t="str">
        <f>IF(ISNUMBER(Regressions!F6), Regressions!F6, "-")</f>
        <v>-</v>
      </c>
      <c r="G32" s="281" t="str">
        <f>IF(ISNUMBER(Regressions!G6), Regressions!G6, "-")</f>
        <v>-</v>
      </c>
      <c r="H32" s="281" t="str">
        <f>IF(ISNUMBER(Regressions!H6), Regressions!H6, "-")</f>
        <v>-</v>
      </c>
      <c r="I32" s="290" t="s">
        <v>174</v>
      </c>
      <c r="J32" s="281" t="str">
        <f>IF(ISNUMBER(Regressions!L6), Regressions!L6, "-")</f>
        <v>-</v>
      </c>
      <c r="K32" s="281" t="str">
        <f>IF(ISNUMBER(Regressions!M6), Regressions!M6, "-")</f>
        <v>-</v>
      </c>
      <c r="L32" s="281" t="str">
        <f>IF(ISNUMBER(Regressions!N6), Regressions!N6, "-")</f>
        <v>-</v>
      </c>
      <c r="M32" s="281" t="str">
        <f>IF(ISNUMBER(Regressions!O6), Regressions!O6, "-")</f>
        <v>-</v>
      </c>
      <c r="N32" s="281" t="str">
        <f>IF(ISNUMBER(Regressions!P6), Regressions!P6, "-")</f>
        <v>-</v>
      </c>
      <c r="O32" s="281" t="str">
        <f>IF(ISNUMBER(Regressions!Q6), Regressions!Q6, "-")</f>
        <v>-</v>
      </c>
      <c r="P32" s="295" t="s">
        <v>174</v>
      </c>
      <c r="Q32" s="281" t="str">
        <f>IF(ISNUMBER(Regressions!U6), Regressions!U6, "-")</f>
        <v>-</v>
      </c>
      <c r="R32" s="281" t="str">
        <f>IF(ISNUMBER(Regressions!V6), Regressions!V6, "-")</f>
        <v>-</v>
      </c>
      <c r="S32" s="281" t="str">
        <f>IF(ISNUMBER(Regressions!W6), Regressions!W6, "-")</f>
        <v>-</v>
      </c>
      <c r="T32" s="281" t="str">
        <f>IF(ISNUMBER(Regressions!X6), Regressions!X6, "-")</f>
        <v>-</v>
      </c>
      <c r="U32" s="281" t="str">
        <f>IF(ISNUMBER(Regressions!Y6), Regressions!Y6, "-")</f>
        <v>-</v>
      </c>
      <c r="V32" s="282" t="str">
        <f>IF(ISNUMBER(Regressions!Z6), Regressions!Z6, "-")</f>
        <v>-</v>
      </c>
      <c r="AM32" s="37"/>
      <c r="AN32" s="37"/>
      <c r="AO32" s="37"/>
      <c r="AP32" s="37"/>
      <c r="AQ32" s="37"/>
      <c r="AR32" s="37"/>
      <c r="AS32" s="37"/>
      <c r="AT32" s="37"/>
      <c r="AU32" s="37"/>
    </row>
    <row r="33" x14ac:dyDescent="0.2">
      <c r="B33" s="123"/>
      <c r="I33" s="123"/>
      <c r="P33" s="123"/>
    </row>
    <row r="34" x14ac:dyDescent="0.2">
      <c r="B34" s="254" t="s">
        <v>198</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50"/>
      <c r="B4" s="250"/>
      <c r="C4" s="250"/>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row>
    <row r="5" s="45" customFormat="true" x14ac:dyDescent="0.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row>
    <row r="6" s="45" customFormat="true" x14ac:dyDescent="0.2">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row>
    <row r="7" s="45" customFormat="true" x14ac:dyDescent="0.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row>
    <row r="8" s="45" customFormat="true" x14ac:dyDescent="0.2">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row>
    <row r="9" s="45" customFormat="true" x14ac:dyDescent="0.2">
      <c r="A9" s="250"/>
      <c r="B9" s="250"/>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row>
    <row r="10" s="45" customFormat="true" x14ac:dyDescent="0.2">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row>
    <row r="11" s="45" customFormat="true" x14ac:dyDescent="0.2">
      <c r="A11" s="250"/>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row>
    <row r="12" s="45" customFormat="true" x14ac:dyDescent="0.2">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row>
    <row r="13" s="45" customFormat="true" x14ac:dyDescent="0.2">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row>
    <row r="14" s="45" customFormat="true" x14ac:dyDescent="0.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row>
    <row r="15" s="45" customFormat="true" x14ac:dyDescent="0.2">
      <c r="A15" s="250"/>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row>
    <row r="16" s="45" customFormat="true" x14ac:dyDescent="0.2">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row>
    <row r="17" s="45" customFormat="true" x14ac:dyDescent="0.2">
      <c r="A17" s="250"/>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row>
    <row r="18" s="45" customFormat="true" x14ac:dyDescent="0.2">
      <c r="A18" s="250"/>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row>
    <row r="19" s="45" customFormat="true" x14ac:dyDescent="0.2">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row>
    <row r="20" s="45" customFormat="true" x14ac:dyDescent="0.2">
      <c r="A20" s="250"/>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row>
    <row r="21" s="45" customFormat="true" x14ac:dyDescent="0.2">
      <c r="A21" s="250"/>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row>
    <row r="22" s="45" customFormat="true" x14ac:dyDescent="0.2">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row>
    <row r="23" s="45" customFormat="true" x14ac:dyDescent="0.2">
      <c r="A23" s="42" t="s">
        <v>198</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198</v>
      </c>
      <c r="B44" s="42"/>
    </row>
    <row r="45" s="45" customFormat="true" x14ac:dyDescent="0.2"/>
    <row r="46" s="45" customFormat="true" x14ac:dyDescent="0.2">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row>
    <row r="47" s="45" customFormat="true" x14ac:dyDescent="0.2">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row>
    <row r="48" s="45" customFormat="true" x14ac:dyDescent="0.2">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row>
    <row r="49" s="45" customFormat="true" x14ac:dyDescent="0.2">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row>
    <row r="50" s="45" customFormat="true" x14ac:dyDescent="0.2">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row>
    <row r="51" s="45" customFormat="true" x14ac:dyDescent="0.2">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row>
    <row r="52" s="45" customFormat="true" x14ac:dyDescent="0.2">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row>
    <row r="53" s="45" customFormat="true" x14ac:dyDescent="0.2">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row>
    <row r="54" s="45" customFormat="true" x14ac:dyDescent="0.2">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row>
    <row r="55" s="45" customFormat="true" x14ac:dyDescent="0.2">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row>
    <row r="56" s="45" customFormat="true" x14ac:dyDescent="0.2">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row>
    <row r="57" s="45" customFormat="true" x14ac:dyDescent="0.2">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row>
    <row r="58" s="45" customFormat="true" x14ac:dyDescent="0.2">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row>
    <row r="59" s="45" customFormat="true" x14ac:dyDescent="0.2">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row>
    <row r="60" s="45" customFormat="true" x14ac:dyDescent="0.2">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row>
    <row r="61" s="45" customFormat="true" x14ac:dyDescent="0.2">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row>
    <row r="62" s="45" customFormat="true" x14ac:dyDescent="0.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row>
    <row r="63" s="45" customFormat="true" x14ac:dyDescent="0.2">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row>
    <row r="64" s="45" customFormat="true" x14ac:dyDescent="0.2">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row>
    <row r="65" s="45" customFormat="true" x14ac:dyDescent="0.2">
      <c r="A65" s="42" t="s">
        <v>198</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9" t="s">
        <v>25</v>
      </c>
      <c r="E4" s="180" t="s">
        <v>19</v>
      </c>
      <c r="F4" s="171" t="s">
        <v>140</v>
      </c>
      <c r="G4" s="179" t="s">
        <v>25</v>
      </c>
      <c r="H4" s="177" t="s">
        <v>19</v>
      </c>
      <c r="I4" s="171" t="s">
        <v>140</v>
      </c>
      <c r="J4" s="179" t="s">
        <v>25</v>
      </c>
      <c r="K4" s="180" t="s">
        <v>19</v>
      </c>
      <c r="L4" s="171" t="s">
        <v>140</v>
      </c>
      <c r="M4" s="179" t="s">
        <v>25</v>
      </c>
      <c r="N4" s="177" t="s">
        <v>19</v>
      </c>
      <c r="O4" s="171" t="s">
        <v>140</v>
      </c>
      <c r="P4" s="179" t="s">
        <v>25</v>
      </c>
      <c r="Q4" s="180" t="s">
        <v>19</v>
      </c>
      <c r="R4" s="171" t="s">
        <v>140</v>
      </c>
      <c r="S4" s="179" t="s">
        <v>25</v>
      </c>
      <c r="T4" s="180" t="s">
        <v>19</v>
      </c>
      <c r="U4" s="171" t="s">
        <v>140</v>
      </c>
      <c r="V4" s="186" t="s">
        <v>25</v>
      </c>
      <c r="W4" s="184" t="s">
        <v>19</v>
      </c>
      <c r="X4" s="101" t="s">
        <v>21</v>
      </c>
      <c r="Y4" s="101" t="s">
        <v>30</v>
      </c>
      <c r="Z4" s="101" t="s">
        <v>141</v>
      </c>
      <c r="AA4" s="188" t="s">
        <v>25</v>
      </c>
      <c r="AB4" s="189" t="s">
        <v>19</v>
      </c>
      <c r="AC4" s="101" t="s">
        <v>21</v>
      </c>
      <c r="AD4" s="101" t="s">
        <v>30</v>
      </c>
      <c r="AE4" s="175" t="s">
        <v>141</v>
      </c>
      <c r="AF4" s="188" t="s">
        <v>25</v>
      </c>
      <c r="AG4" s="184" t="s">
        <v>19</v>
      </c>
      <c r="AH4" s="101" t="s">
        <v>21</v>
      </c>
      <c r="AI4" s="101" t="s">
        <v>30</v>
      </c>
      <c r="AJ4" s="101" t="s">
        <v>141</v>
      </c>
      <c r="AK4" s="188" t="s">
        <v>25</v>
      </c>
      <c r="AL4" s="189" t="s">
        <v>19</v>
      </c>
      <c r="AM4" s="101" t="s">
        <v>21</v>
      </c>
      <c r="AN4" s="101" t="s">
        <v>30</v>
      </c>
      <c r="AO4" s="175" t="s">
        <v>141</v>
      </c>
      <c r="AP4" s="188" t="s">
        <v>25</v>
      </c>
      <c r="AQ4" s="184" t="s">
        <v>19</v>
      </c>
      <c r="AR4" s="101" t="s">
        <v>21</v>
      </c>
      <c r="AS4" s="101" t="s">
        <v>30</v>
      </c>
      <c r="AT4" s="101" t="s">
        <v>141</v>
      </c>
      <c r="AU4" s="188" t="s">
        <v>25</v>
      </c>
      <c r="AV4" s="189" t="s">
        <v>19</v>
      </c>
      <c r="AW4" s="172" t="s">
        <v>21</v>
      </c>
      <c r="AX4" s="172" t="s">
        <v>30</v>
      </c>
      <c r="AY4" s="175" t="s">
        <v>141</v>
      </c>
      <c r="AZ4" s="192" t="s">
        <v>25</v>
      </c>
      <c r="BA4" s="115" t="s">
        <v>160</v>
      </c>
      <c r="BB4" s="114" t="s">
        <v>162</v>
      </c>
      <c r="BC4" s="195" t="s">
        <v>25</v>
      </c>
      <c r="BD4" s="196" t="s">
        <v>160</v>
      </c>
      <c r="BE4" s="122" t="s">
        <v>162</v>
      </c>
      <c r="BF4" s="195" t="s">
        <v>25</v>
      </c>
      <c r="BG4" s="196" t="s">
        <v>160</v>
      </c>
      <c r="BH4" s="122" t="s">
        <v>162</v>
      </c>
      <c r="BI4" s="197" t="s">
        <v>25</v>
      </c>
      <c r="BJ4" s="115" t="s">
        <v>160</v>
      </c>
      <c r="BK4" s="113" t="s">
        <v>162</v>
      </c>
      <c r="BL4" s="197" t="s">
        <v>25</v>
      </c>
      <c r="BM4" s="115" t="s">
        <v>160</v>
      </c>
      <c r="BN4" s="114" t="s">
        <v>162</v>
      </c>
      <c r="BO4" s="197" t="s">
        <v>25</v>
      </c>
      <c r="BP4" s="115" t="s">
        <v>160</v>
      </c>
      <c r="BQ4" s="114" t="s">
        <v>162</v>
      </c>
    </row>
    <row r="5" ht="50.25" x14ac:dyDescent="0.2">
      <c r="A5" s="55" t="s">
        <v>40</v>
      </c>
      <c r="B5" s="55" t="s">
        <v>41</v>
      </c>
      <c r="C5" s="55" t="s">
        <v>42</v>
      </c>
      <c r="D5" s="182" t="s">
        <v>154</v>
      </c>
      <c r="E5" s="183" t="s">
        <v>43</v>
      </c>
      <c r="F5" s="181" t="s">
        <v>66</v>
      </c>
      <c r="G5" s="182" t="s">
        <v>155</v>
      </c>
      <c r="H5" s="178" t="s">
        <v>44</v>
      </c>
      <c r="I5" s="99" t="s">
        <v>67</v>
      </c>
      <c r="J5" s="182" t="s">
        <v>156</v>
      </c>
      <c r="K5" s="178" t="s">
        <v>45</v>
      </c>
      <c r="L5" s="181" t="s">
        <v>68</v>
      </c>
      <c r="M5" s="182" t="s">
        <v>157</v>
      </c>
      <c r="N5" s="178" t="s">
        <v>96</v>
      </c>
      <c r="O5" s="99" t="s">
        <v>97</v>
      </c>
      <c r="P5" s="182" t="s">
        <v>158</v>
      </c>
      <c r="Q5" s="178" t="s">
        <v>98</v>
      </c>
      <c r="R5" s="99" t="s">
        <v>99</v>
      </c>
      <c r="S5" s="182" t="s">
        <v>159</v>
      </c>
      <c r="T5" s="178" t="s">
        <v>100</v>
      </c>
      <c r="U5" s="181" t="s">
        <v>101</v>
      </c>
      <c r="V5" s="187" t="s">
        <v>148</v>
      </c>
      <c r="W5" s="185" t="s">
        <v>46</v>
      </c>
      <c r="X5" s="102" t="s">
        <v>70</v>
      </c>
      <c r="Y5" s="102" t="s">
        <v>69</v>
      </c>
      <c r="Z5" s="102" t="s">
        <v>123</v>
      </c>
      <c r="AA5" s="190" t="s">
        <v>149</v>
      </c>
      <c r="AB5" s="185" t="s">
        <v>47</v>
      </c>
      <c r="AC5" s="102" t="s">
        <v>72</v>
      </c>
      <c r="AD5" s="102" t="s">
        <v>71</v>
      </c>
      <c r="AE5" s="191" t="s">
        <v>125</v>
      </c>
      <c r="AF5" s="190" t="s">
        <v>150</v>
      </c>
      <c r="AG5" s="185" t="s">
        <v>48</v>
      </c>
      <c r="AH5" s="102" t="s">
        <v>74</v>
      </c>
      <c r="AI5" s="102" t="s">
        <v>73</v>
      </c>
      <c r="AJ5" s="102" t="s">
        <v>126</v>
      </c>
      <c r="AK5" s="190" t="s">
        <v>151</v>
      </c>
      <c r="AL5" s="185" t="s">
        <v>75</v>
      </c>
      <c r="AM5" s="102" t="s">
        <v>77</v>
      </c>
      <c r="AN5" s="102" t="s">
        <v>76</v>
      </c>
      <c r="AO5" s="191" t="s">
        <v>127</v>
      </c>
      <c r="AP5" s="190" t="s">
        <v>152</v>
      </c>
      <c r="AQ5" s="185" t="s">
        <v>78</v>
      </c>
      <c r="AR5" s="102" t="s">
        <v>80</v>
      </c>
      <c r="AS5" s="102" t="s">
        <v>79</v>
      </c>
      <c r="AT5" s="102" t="s">
        <v>128</v>
      </c>
      <c r="AU5" s="190" t="s">
        <v>153</v>
      </c>
      <c r="AV5" s="185" t="s">
        <v>81</v>
      </c>
      <c r="AW5" s="102" t="s">
        <v>83</v>
      </c>
      <c r="AX5" s="102" t="s">
        <v>82</v>
      </c>
      <c r="AY5" s="191" t="s">
        <v>129</v>
      </c>
      <c r="AZ5" s="193" t="s">
        <v>84</v>
      </c>
      <c r="BA5" s="110" t="s">
        <v>133</v>
      </c>
      <c r="BB5" s="111" t="s">
        <v>85</v>
      </c>
      <c r="BC5" s="194" t="s">
        <v>95</v>
      </c>
      <c r="BD5" s="110" t="s">
        <v>134</v>
      </c>
      <c r="BE5" s="112" t="s">
        <v>94</v>
      </c>
      <c r="BF5" s="194" t="s">
        <v>93</v>
      </c>
      <c r="BG5" s="110" t="s">
        <v>135</v>
      </c>
      <c r="BH5" s="111" t="s">
        <v>92</v>
      </c>
      <c r="BI5" s="194" t="s">
        <v>91</v>
      </c>
      <c r="BJ5" s="110" t="s">
        <v>136</v>
      </c>
      <c r="BK5" s="112" t="s">
        <v>90</v>
      </c>
      <c r="BL5" s="194" t="s">
        <v>89</v>
      </c>
      <c r="BM5" s="110" t="s">
        <v>137</v>
      </c>
      <c r="BN5" s="111" t="s">
        <v>88</v>
      </c>
      <c r="BO5" s="194" t="s">
        <v>87</v>
      </c>
      <c r="BP5" s="110" t="s">
        <v>138</v>
      </c>
      <c r="BQ5" s="112" t="s">
        <v>86</v>
      </c>
    </row>
    <row r="6" x14ac:dyDescent="0.2">
      <c r="A6" s="56" t="str">
        <f>IF('Water Data'!B1="",NA(),'Water Data'!B1)</f>
        <v>SUR14</v>
      </c>
      <c r="B6" s="56" t="str">
        <f>+IF('Water Data'!A3="",NA(),'Water Data'!A3)</f>
        <v>Survey</v>
      </c>
      <c r="C6" s="56">
        <f>+IF('Water Data'!C3="",NA(),'Water Data'!C3)</f>
        <v>2014</v>
      </c>
      <c r="D6" s="57" t="e">
        <f>+IF(AND(ISNUMBER('Water Data'!C5),'Data Summary'!BS6="Yes"),100-'Water Data'!C5,NA())</f>
        <v>#N/A</v>
      </c>
      <c r="E6" s="57" t="e">
        <f>+IF(AND(ISNUMBER('Water Data'!C7),'Data Summary'!BT6="Yes"),'Water Data'!C7,NA())</f>
        <v>#N/A</v>
      </c>
      <c r="F6" s="57">
        <f>+IF(AND(ISNUMBER('Water Data'!C10),'Data Summary'!BU6="Yes"),'Water Data'!C10,NA())</f>
        <v>51</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f>+IF(AND(ISNUMBER('Sanitation Data'!C13),'Data Summary'!CO6="Yes"),'Sanitation Data'!C13,NA())</f>
        <v>33.716999999999999</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f>+IF(AND(ISNUMBER('Sanitation Data'!D13),'Data Summary'!CT6="Yes"),'Sanitation Data'!D13,NA())</f>
        <v>30</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f>+IF(AND(ISNUMBER('Sanitation Data'!E13),'Data Summary'!CY6="Yes"),'Sanitation Data'!E13,NA())</f>
        <v>39</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f>+IF(AND(ISNUMBER('Hygiene Data'!C10),'Data Summary'!DQ6="Yes"),'Hygiene Data'!C10,NA())</f>
        <v>25.716999999999999</v>
      </c>
      <c r="BC6" s="108" t="e">
        <f>+IF(AND(ISNUMBER('Hygiene Data'!D6),'Data Summary'!DR6="Yes"),'Hygiene Data'!D6,NA())</f>
        <v>#N/A</v>
      </c>
      <c r="BD6" s="108" t="e">
        <f>+IF(AND(ISNUMBER('Hygiene Data'!D8),'Data Summary'!DS6="Yes"),'Hygiene Data'!D8,NA())</f>
        <v>#N/A</v>
      </c>
      <c r="BE6" s="108">
        <f>+IF(AND(ISNUMBER('Hygiene Data'!D10),'Data Summary'!DT6="Yes"),'Hygiene Data'!D10,NA())</f>
        <v>22</v>
      </c>
      <c r="BF6" s="108" t="e">
        <f>+IF(AND(ISNUMBER('Hygiene Data'!E6),'Data Summary'!DU6="Yes"),'Hygiene Data'!E6,NA())</f>
        <v>#N/A</v>
      </c>
      <c r="BG6" s="108" t="e">
        <f>+IF(AND(ISNUMBER('Hygiene Data'!E8),'Data Summary'!DV6="Yes"),'Hygiene Data'!E8,NA())</f>
        <v>#N/A</v>
      </c>
      <c r="BH6" s="108">
        <f>+IF(AND(ISNUMBER('Hygiene Data'!E10),'Data Summary'!DW6="Yes"),'Hygiene Data'!E10,NA())</f>
        <v>26</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e">
        <f ca="true">+IF(OFFSET('Water Data'!$B$1,0,10*ROW('Water Data'!B1))="",NA(),OFFSET('Water Data'!$B$1,0,10*ROW('Water Data'!B1)))</f>
        <v>#N/A</v>
      </c>
      <c r="B7" s="56" t="e">
        <f ca="true">+IF(OFFSET('Water Data'!$A$3,0,10*ROW('Water Data'!A1))="",NA(),OFFSET('Water Data'!$A$3,0,10*ROW('Water Data'!A1)))</f>
        <v>#N/A</v>
      </c>
      <c r="C7" s="56" t="e">
        <f ca="true">+IF(OFFSET('Water Data'!$C$3,0,10*ROW('Water Data'!C1))="",NA(),OFFSET('Water Data'!$C$3,0,10*ROW('Water Data'!C1)))</f>
        <v>#N/A</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6" customWidth="true"/>
    <col min="2" max="2" width="6.5" style="128" customWidth="true"/>
    <col min="3" max="3" width="9" style="234" customWidth="true"/>
    <col min="4" max="4" width="9.75" style="33" customWidth="true"/>
    <col min="5" max="5" width="8" style="227" customWidth="true"/>
    <col min="6" max="6" width="8" style="228" customWidth="true"/>
    <col min="7" max="7" width="8" style="229" customWidth="true"/>
    <col min="8" max="8" width="8" style="231" customWidth="true"/>
    <col min="9" max="9" width="8" style="116" customWidth="true"/>
    <col min="10" max="10" width="8" style="232" customWidth="true"/>
    <col min="11" max="11" width="8" style="249" customWidth="true"/>
    <col min="12" max="12" width="8" style="228" customWidth="true"/>
    <col min="13" max="13" width="8" style="248" customWidth="true"/>
    <col min="14" max="14" width="8" style="255" customWidth="true"/>
    <col min="15" max="19" width="8" style="33" customWidth="true"/>
    <col min="20" max="16384" width="9" style="33"/>
  </cols>
  <sheetData>
    <row r="1" ht="20.25" customHeight="true" x14ac:dyDescent="0.2">
      <c r="A1" s="543" t="s">
        <v>199</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214</v>
      </c>
      <c r="E3" s="377" t="s">
        <v>25</v>
      </c>
      <c r="F3" s="378" t="s">
        <v>19</v>
      </c>
      <c r="G3" s="379" t="s">
        <v>200</v>
      </c>
      <c r="H3" s="380" t="s">
        <v>209</v>
      </c>
      <c r="I3" s="381" t="s">
        <v>37</v>
      </c>
      <c r="J3" s="382" t="s">
        <v>25</v>
      </c>
      <c r="K3" s="383" t="s">
        <v>19</v>
      </c>
      <c r="L3" s="384" t="s">
        <v>201</v>
      </c>
      <c r="M3" s="380" t="s">
        <v>209</v>
      </c>
      <c r="N3" s="385" t="s">
        <v>37</v>
      </c>
      <c r="O3" s="377" t="s">
        <v>25</v>
      </c>
      <c r="P3" s="378" t="s">
        <v>160</v>
      </c>
      <c r="Q3" s="386" t="s">
        <v>202</v>
      </c>
      <c r="R3" s="380" t="s">
        <v>209</v>
      </c>
      <c r="S3" s="381" t="s">
        <v>37</v>
      </c>
    </row>
    <row r="4" x14ac:dyDescent="0.2">
      <c r="A4" s="235" t="str">
        <f>IF(ISBLANK(Regressions!A14), " ", Regressions!A14)</f>
        <v>Croatia</v>
      </c>
      <c r="B4" s="230">
        <f>IF(ISBLANK(Regressions!B14), " ", Regressions!B14)</f>
        <v>2000</v>
      </c>
      <c r="C4" s="406" t="str">
        <f>IF(ISBLANK(Regressions!C14), " ", Regressions!C14)</f>
        <v>National</v>
      </c>
      <c r="D4" s="237">
        <f>IF(ISBLANK(Regressions!D14), " ", Regressions!D14)</f>
        <v>875643</v>
      </c>
      <c r="E4" s="387" t="e">
        <f>IF(ISNUMBER(Regressions!E14),ROUND(Regressions!E14, 1), NA())</f>
        <v>#N/A</v>
      </c>
      <c r="F4" s="300"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0"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0"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5" t="str">
        <f>IF(ISBLANK(Regressions!A15), " ", Regressions!A15)</f>
        <v>Croatia</v>
      </c>
      <c r="B5" s="230">
        <f>IF(ISBLANK(Regressions!B15), " ", Regressions!B15)</f>
        <v>2001</v>
      </c>
      <c r="C5" s="233" t="str">
        <f>IF(ISBLANK(Regressions!C15), " ", Regressions!C15)</f>
        <v>National</v>
      </c>
      <c r="D5" s="237">
        <f>IF(ISBLANK(Regressions!D15), " ", Regressions!D15)</f>
        <v>858284</v>
      </c>
      <c r="E5" s="387" t="e">
        <f>IF(ISNUMBER(Regressions!E15),ROUND(Regressions!E15, 1), NA())</f>
        <v>#N/A</v>
      </c>
      <c r="F5" s="300"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0"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0"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6"/>
      <c r="U5" s="116"/>
      <c r="V5" s="116"/>
      <c r="W5" s="116"/>
      <c r="X5" s="116"/>
      <c r="Y5" s="116"/>
      <c r="Z5" s="116"/>
      <c r="AA5" s="116"/>
    </row>
    <row r="6" x14ac:dyDescent="0.2">
      <c r="A6" s="235" t="str">
        <f>IF(ISBLANK(Regressions!A16), " ", Regressions!A16)</f>
        <v>Croatia</v>
      </c>
      <c r="B6" s="230">
        <f>IF(ISBLANK(Regressions!B16), " ", Regressions!B16)</f>
        <v>2002</v>
      </c>
      <c r="C6" s="233" t="str">
        <f>IF(ISBLANK(Regressions!C16), " ", Regressions!C16)</f>
        <v>National</v>
      </c>
      <c r="D6" s="237">
        <f>IF(ISBLANK(Regressions!D16), " ", Regressions!D16)</f>
        <v>842447</v>
      </c>
      <c r="E6" s="387" t="e">
        <f>IF(ISNUMBER(Regressions!E16),ROUND(Regressions!E16, 1), NA())</f>
        <v>#N/A</v>
      </c>
      <c r="F6" s="300"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0"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0"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6"/>
      <c r="U6" s="116"/>
      <c r="V6" s="116"/>
      <c r="W6" s="116"/>
      <c r="X6" s="116"/>
      <c r="Y6" s="116"/>
      <c r="Z6" s="116"/>
      <c r="AA6" s="116"/>
    </row>
    <row r="7" x14ac:dyDescent="0.2">
      <c r="A7" s="235" t="str">
        <f>IF(ISBLANK(Regressions!A17), " ", Regressions!A17)</f>
        <v>Croatia</v>
      </c>
      <c r="B7" s="230">
        <f>IF(ISBLANK(Regressions!B17), " ", Regressions!B17)</f>
        <v>2003</v>
      </c>
      <c r="C7" s="233" t="str">
        <f>IF(ISBLANK(Regressions!C17), " ", Regressions!C17)</f>
        <v>National</v>
      </c>
      <c r="D7" s="237">
        <f>IF(ISBLANK(Regressions!D17), " ", Regressions!D17)</f>
        <v>831688</v>
      </c>
      <c r="E7" s="387" t="e">
        <f>IF(ISNUMBER(Regressions!E17),ROUND(Regressions!E17, 1), NA())</f>
        <v>#N/A</v>
      </c>
      <c r="F7" s="300"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0"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0"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6"/>
      <c r="U7" s="116"/>
      <c r="V7" s="116"/>
      <c r="W7" s="116"/>
      <c r="X7" s="116"/>
      <c r="Y7" s="116"/>
      <c r="Z7" s="116"/>
      <c r="AA7" s="116"/>
    </row>
    <row r="8" x14ac:dyDescent="0.2">
      <c r="A8" s="235" t="str">
        <f>IF(ISBLANK(Regressions!A18), " ", Regressions!A18)</f>
        <v>Croatia</v>
      </c>
      <c r="B8" s="230">
        <f>IF(ISBLANK(Regressions!B18), " ", Regressions!B18)</f>
        <v>2004</v>
      </c>
      <c r="C8" s="233" t="str">
        <f>IF(ISBLANK(Regressions!C18), " ", Regressions!C18)</f>
        <v>National</v>
      </c>
      <c r="D8" s="237">
        <f>IF(ISBLANK(Regressions!D18), " ", Regressions!D18)</f>
        <v>823755</v>
      </c>
      <c r="E8" s="387" t="e">
        <f>IF(ISNUMBER(Regressions!E18),ROUND(Regressions!E18, 1), NA())</f>
        <v>#N/A</v>
      </c>
      <c r="F8" s="300"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0"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0"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6"/>
      <c r="U8" s="116"/>
      <c r="V8" s="116"/>
      <c r="W8" s="116"/>
      <c r="X8" s="116"/>
      <c r="Y8" s="116"/>
      <c r="Z8" s="116"/>
      <c r="AA8" s="116"/>
    </row>
    <row r="9" x14ac:dyDescent="0.2">
      <c r="A9" s="235" t="str">
        <f>IF(ISBLANK(Regressions!A19), " ", Regressions!A19)</f>
        <v>Croatia</v>
      </c>
      <c r="B9" s="230">
        <f>IF(ISBLANK(Regressions!B19), " ", Regressions!B19)</f>
        <v>2005</v>
      </c>
      <c r="C9" s="233" t="str">
        <f>IF(ISBLANK(Regressions!C19), " ", Regressions!C19)</f>
        <v>National</v>
      </c>
      <c r="D9" s="237">
        <f>IF(ISBLANK(Regressions!D19), " ", Regressions!D19)</f>
        <v>810866</v>
      </c>
      <c r="E9" s="387" t="e">
        <f>IF(ISNUMBER(Regressions!E19),ROUND(Regressions!E19, 1), NA())</f>
        <v>#N/A</v>
      </c>
      <c r="F9" s="300"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0"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0"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5" t="str">
        <f>IF(ISBLANK(Regressions!A20), " ", Regressions!A20)</f>
        <v>Croatia</v>
      </c>
      <c r="B10" s="230">
        <f>IF(ISBLANK(Regressions!B20), " ", Regressions!B20)</f>
        <v>2006</v>
      </c>
      <c r="C10" s="233" t="str">
        <f>IF(ISBLANK(Regressions!C20), " ", Regressions!C20)</f>
        <v>National</v>
      </c>
      <c r="D10" s="237">
        <f>IF(ISBLANK(Regressions!D20), " ", Regressions!D20)</f>
        <v>798470</v>
      </c>
      <c r="E10" s="387" t="e">
        <f>IF(ISNUMBER(Regressions!E20),ROUND(Regressions!E20, 1), NA())</f>
        <v>#N/A</v>
      </c>
      <c r="F10" s="300"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t="e">
        <f>IF(ISNUMBER(Regressions!J20),ROUND(Regressions!J20, 1), NA())</f>
        <v>#N/A</v>
      </c>
      <c r="K10" s="300" t="e">
        <f>IF(ISNUMBER(Regressions!K20),ROUND(Regressions!K20, 1), NA())</f>
        <v>#N/A</v>
      </c>
      <c r="L10" s="392" t="e">
        <f>IF(ISNUMBER(Regressions!L20),ROUND(Regressions!L20, 1), NA())</f>
        <v>#N/A</v>
      </c>
      <c r="M10" s="389" t="e">
        <f>IF(ISNUMBER(Regressions!M20),ROUND(Regressions!M20, 1), NA())</f>
        <v>#N/A</v>
      </c>
      <c r="N10" s="393" t="e">
        <f>IF(ISNUMBER(Regressions!N20),ROUND(Regressions!N20, 1), NA())</f>
        <v>#N/A</v>
      </c>
      <c r="O10" s="387" t="e">
        <f>IF(ISNUMBER(Regressions!O20),ROUND(Regressions!O20, 1), NA())</f>
        <v>#N/A</v>
      </c>
      <c r="P10" s="300"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5" t="str">
        <f>IF(ISBLANK(Regressions!A21), " ", Regressions!A21)</f>
        <v>Croatia</v>
      </c>
      <c r="B11" s="230">
        <f>IF(ISBLANK(Regressions!B21), " ", Regressions!B21)</f>
        <v>2007</v>
      </c>
      <c r="C11" s="233" t="str">
        <f>IF(ISBLANK(Regressions!C21), " ", Regressions!C21)</f>
        <v>National</v>
      </c>
      <c r="D11" s="237">
        <f>IF(ISBLANK(Regressions!D21), " ", Regressions!D21)</f>
        <v>782476</v>
      </c>
      <c r="E11" s="387" t="e">
        <f>IF(ISNUMBER(Regressions!E21),ROUND(Regressions!E21, 1), NA())</f>
        <v>#N/A</v>
      </c>
      <c r="F11" s="300"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t="e">
        <f>IF(ISNUMBER(Regressions!J21),ROUND(Regressions!J21, 1), NA())</f>
        <v>#N/A</v>
      </c>
      <c r="K11" s="300" t="e">
        <f>IF(ISNUMBER(Regressions!K21),ROUND(Regressions!K21, 1), NA())</f>
        <v>#N/A</v>
      </c>
      <c r="L11" s="392" t="e">
        <f>IF(ISNUMBER(Regressions!L21),ROUND(Regressions!L21, 1), NA())</f>
        <v>#N/A</v>
      </c>
      <c r="M11" s="389" t="e">
        <f>IF(ISNUMBER(Regressions!M21),ROUND(Regressions!M21, 1), NA())</f>
        <v>#N/A</v>
      </c>
      <c r="N11" s="393" t="e">
        <f>IF(ISNUMBER(Regressions!N21),ROUND(Regressions!N21, 1), NA())</f>
        <v>#N/A</v>
      </c>
      <c r="O11" s="387" t="e">
        <f>IF(ISNUMBER(Regressions!O21),ROUND(Regressions!O21, 1), NA())</f>
        <v>#N/A</v>
      </c>
      <c r="P11" s="300"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5" t="str">
        <f>IF(ISBLANK(Regressions!A22), " ", Regressions!A22)</f>
        <v>Croatia</v>
      </c>
      <c r="B12" s="230">
        <f>IF(ISBLANK(Regressions!B22), " ", Regressions!B22)</f>
        <v>2008</v>
      </c>
      <c r="C12" s="233" t="str">
        <f>IF(ISBLANK(Regressions!C22), " ", Regressions!C22)</f>
        <v>National</v>
      </c>
      <c r="D12" s="237">
        <f>IF(ISBLANK(Regressions!D22), " ", Regressions!D22)</f>
        <v>763354</v>
      </c>
      <c r="E12" s="387" t="e">
        <f>IF(ISNUMBER(Regressions!E22),ROUND(Regressions!E22, 1), NA())</f>
        <v>#N/A</v>
      </c>
      <c r="F12" s="300"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t="e">
        <f>IF(ISNUMBER(Regressions!J22),ROUND(Regressions!J22, 1), NA())</f>
        <v>#N/A</v>
      </c>
      <c r="K12" s="300" t="e">
        <f>IF(ISNUMBER(Regressions!K22),ROUND(Regressions!K22, 1), NA())</f>
        <v>#N/A</v>
      </c>
      <c r="L12" s="392" t="e">
        <f>IF(ISNUMBER(Regressions!L22),ROUND(Regressions!L22, 1), NA())</f>
        <v>#N/A</v>
      </c>
      <c r="M12" s="389" t="e">
        <f>IF(ISNUMBER(Regressions!M22),ROUND(Regressions!M22, 1), NA())</f>
        <v>#N/A</v>
      </c>
      <c r="N12" s="393" t="e">
        <f>IF(ISNUMBER(Regressions!N22),ROUND(Regressions!N22, 1), NA())</f>
        <v>#N/A</v>
      </c>
      <c r="O12" s="387" t="e">
        <f>IF(ISNUMBER(Regressions!O22),ROUND(Regressions!O22, 1), NA())</f>
        <v>#N/A</v>
      </c>
      <c r="P12" s="300"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5" t="str">
        <f>IF(ISBLANK(Regressions!A23), " ", Regressions!A23)</f>
        <v>Croatia</v>
      </c>
      <c r="B13" s="230">
        <f>IF(ISBLANK(Regressions!B23), " ", Regressions!B23)</f>
        <v>2009</v>
      </c>
      <c r="C13" s="233" t="str">
        <f>IF(ISBLANK(Regressions!C23), " ", Regressions!C23)</f>
        <v>National</v>
      </c>
      <c r="D13" s="237">
        <f>IF(ISBLANK(Regressions!D23), " ", Regressions!D23)</f>
        <v>743914</v>
      </c>
      <c r="E13" s="387" t="e">
        <f>IF(ISNUMBER(Regressions!E23),ROUND(Regressions!E23, 1), NA())</f>
        <v>#N/A</v>
      </c>
      <c r="F13" s="300"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t="e">
        <f>IF(ISNUMBER(Regressions!J23),ROUND(Regressions!J23, 1), NA())</f>
        <v>#N/A</v>
      </c>
      <c r="K13" s="300" t="e">
        <f>IF(ISNUMBER(Regressions!K23),ROUND(Regressions!K23, 1), NA())</f>
        <v>#N/A</v>
      </c>
      <c r="L13" s="392" t="e">
        <f>IF(ISNUMBER(Regressions!L23),ROUND(Regressions!L23, 1), NA())</f>
        <v>#N/A</v>
      </c>
      <c r="M13" s="389" t="e">
        <f>IF(ISNUMBER(Regressions!M23),ROUND(Regressions!M23, 1), NA())</f>
        <v>#N/A</v>
      </c>
      <c r="N13" s="393" t="e">
        <f>IF(ISNUMBER(Regressions!N23),ROUND(Regressions!N23, 1), NA())</f>
        <v>#N/A</v>
      </c>
      <c r="O13" s="387" t="e">
        <f>IF(ISNUMBER(Regressions!O23),ROUND(Regressions!O23, 1), NA())</f>
        <v>#N/A</v>
      </c>
      <c r="P13" s="300"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5" t="str">
        <f>IF(ISBLANK(Regressions!A24), " ", Regressions!A24)</f>
        <v>Croatia</v>
      </c>
      <c r="B14" s="230">
        <f>IF(ISBLANK(Regressions!B24), " ", Regressions!B24)</f>
        <v>2010</v>
      </c>
      <c r="C14" s="233" t="str">
        <f>IF(ISBLANK(Regressions!C24), " ", Regressions!C24)</f>
        <v>National</v>
      </c>
      <c r="D14" s="237">
        <f>IF(ISBLANK(Regressions!D24), " ", Regressions!D24)</f>
        <v>732058</v>
      </c>
      <c r="E14" s="387" t="e">
        <f>IF(ISNUMBER(Regressions!E24),ROUND(Regressions!E24, 1), NA())</f>
        <v>#N/A</v>
      </c>
      <c r="F14" s="300" t="e">
        <f>IF(ISNUMBER(Regressions!F24),ROUND(Regressions!F24, 1), NA())</f>
        <v>#N/A</v>
      </c>
      <c r="G14" s="388">
        <f>IF(ISNUMBER(Regressions!G24),ROUND(Regressions!G24, 1), NA())</f>
        <v>51</v>
      </c>
      <c r="H14" s="389" t="e">
        <f>IF(ISNUMBER(Regressions!H24),ROUND(Regressions!H24, 1), NA())</f>
        <v>#N/A</v>
      </c>
      <c r="I14" s="390" t="e">
        <f>IF(ISNUMBER(Regressions!I24),ROUND(Regressions!I24, 1), NA())</f>
        <v>#N/A</v>
      </c>
      <c r="J14" s="391" t="e">
        <f>IF(ISNUMBER(Regressions!J24),ROUND(Regressions!J24, 1), NA())</f>
        <v>#N/A</v>
      </c>
      <c r="K14" s="300" t="e">
        <f>IF(ISNUMBER(Regressions!K24),ROUND(Regressions!K24, 1), NA())</f>
        <v>#N/A</v>
      </c>
      <c r="L14" s="392">
        <f>IF(ISNUMBER(Regressions!L24),ROUND(Regressions!L24, 1), NA())</f>
        <v>33.700000000000003</v>
      </c>
      <c r="M14" s="389" t="e">
        <f>IF(ISNUMBER(Regressions!M24),ROUND(Regressions!M24, 1), NA())</f>
        <v>#N/A</v>
      </c>
      <c r="N14" s="393" t="e">
        <f>IF(ISNUMBER(Regressions!N24),ROUND(Regressions!N24, 1), NA())</f>
        <v>#N/A</v>
      </c>
      <c r="O14" s="387" t="e">
        <f>IF(ISNUMBER(Regressions!O24),ROUND(Regressions!O24, 1), NA())</f>
        <v>#N/A</v>
      </c>
      <c r="P14" s="300" t="e">
        <f>IF(ISNUMBER(Regressions!P24),ROUND(Regressions!P24, 1), NA())</f>
        <v>#N/A</v>
      </c>
      <c r="Q14" s="394">
        <f>IF(ISNUMBER(Regressions!Q24),ROUND(Regressions!Q24, 1), NA())</f>
        <v>25.7</v>
      </c>
      <c r="R14" s="389" t="e">
        <f>IF(ISNUMBER(Regressions!R24),ROUND(Regressions!R24, 1), NA())</f>
        <v>#N/A</v>
      </c>
      <c r="S14" s="390" t="e">
        <f>IF(ISNUMBER(Regressions!S24),ROUND(Regressions!S24, 1), NA())</f>
        <v>#N/A</v>
      </c>
    </row>
    <row r="15" x14ac:dyDescent="0.2">
      <c r="A15" s="235" t="str">
        <f>IF(ISBLANK(Regressions!A25), " ", Regressions!A25)</f>
        <v>Croatia</v>
      </c>
      <c r="B15" s="230">
        <f>IF(ISBLANK(Regressions!B25), " ", Regressions!B25)</f>
        <v>2011</v>
      </c>
      <c r="C15" s="233" t="str">
        <f>IF(ISBLANK(Regressions!C25), " ", Regressions!C25)</f>
        <v>National</v>
      </c>
      <c r="D15" s="237">
        <f>IF(ISBLANK(Regressions!D25), " ", Regressions!D25)</f>
        <v>721269</v>
      </c>
      <c r="E15" s="387" t="e">
        <f>IF(ISNUMBER(Regressions!E25),ROUND(Regressions!E25, 1), NA())</f>
        <v>#N/A</v>
      </c>
      <c r="F15" s="300" t="e">
        <f>IF(ISNUMBER(Regressions!F25),ROUND(Regressions!F25, 1), NA())</f>
        <v>#N/A</v>
      </c>
      <c r="G15" s="388">
        <f>IF(ISNUMBER(Regressions!G25),ROUND(Regressions!G25, 1), NA())</f>
        <v>51</v>
      </c>
      <c r="H15" s="389" t="e">
        <f>IF(ISNUMBER(Regressions!H25),ROUND(Regressions!H25, 1), NA())</f>
        <v>#N/A</v>
      </c>
      <c r="I15" s="390" t="e">
        <f>IF(ISNUMBER(Regressions!I25),ROUND(Regressions!I25, 1), NA())</f>
        <v>#N/A</v>
      </c>
      <c r="J15" s="391" t="e">
        <f>IF(ISNUMBER(Regressions!J25),ROUND(Regressions!J25, 1), NA())</f>
        <v>#N/A</v>
      </c>
      <c r="K15" s="300" t="e">
        <f>IF(ISNUMBER(Regressions!K25),ROUND(Regressions!K25, 1), NA())</f>
        <v>#N/A</v>
      </c>
      <c r="L15" s="392">
        <f>IF(ISNUMBER(Regressions!L25),ROUND(Regressions!L25, 1), NA())</f>
        <v>33.700000000000003</v>
      </c>
      <c r="M15" s="389" t="e">
        <f>IF(ISNUMBER(Regressions!M25),ROUND(Regressions!M25, 1), NA())</f>
        <v>#N/A</v>
      </c>
      <c r="N15" s="393" t="e">
        <f>IF(ISNUMBER(Regressions!N25),ROUND(Regressions!N25, 1), NA())</f>
        <v>#N/A</v>
      </c>
      <c r="O15" s="387" t="e">
        <f>IF(ISNUMBER(Regressions!O25),ROUND(Regressions!O25, 1), NA())</f>
        <v>#N/A</v>
      </c>
      <c r="P15" s="300" t="e">
        <f>IF(ISNUMBER(Regressions!P25),ROUND(Regressions!P25, 1), NA())</f>
        <v>#N/A</v>
      </c>
      <c r="Q15" s="394">
        <f>IF(ISNUMBER(Regressions!Q25),ROUND(Regressions!Q25, 1), NA())</f>
        <v>25.7</v>
      </c>
      <c r="R15" s="389" t="e">
        <f>IF(ISNUMBER(Regressions!R25),ROUND(Regressions!R25, 1), NA())</f>
        <v>#N/A</v>
      </c>
      <c r="S15" s="390" t="e">
        <f>IF(ISNUMBER(Regressions!S25),ROUND(Regressions!S25, 1), NA())</f>
        <v>#N/A</v>
      </c>
    </row>
    <row r="16" x14ac:dyDescent="0.2">
      <c r="A16" s="235" t="str">
        <f>IF(ISBLANK(Regressions!A26), " ", Regressions!A26)</f>
        <v>Croatia</v>
      </c>
      <c r="B16" s="230">
        <f>IF(ISBLANK(Regressions!B26), " ", Regressions!B26)</f>
        <v>2012</v>
      </c>
      <c r="C16" s="233" t="str">
        <f>IF(ISBLANK(Regressions!C26), " ", Regressions!C26)</f>
        <v>National</v>
      </c>
      <c r="D16" s="237">
        <f>IF(ISBLANK(Regressions!D26), " ", Regressions!D26)</f>
        <v>715589</v>
      </c>
      <c r="E16" s="387" t="e">
        <f>IF(ISNUMBER(Regressions!E26),ROUND(Regressions!E26, 1), NA())</f>
        <v>#N/A</v>
      </c>
      <c r="F16" s="300" t="e">
        <f>IF(ISNUMBER(Regressions!F26),ROUND(Regressions!F26, 1), NA())</f>
        <v>#N/A</v>
      </c>
      <c r="G16" s="388">
        <f>IF(ISNUMBER(Regressions!G26),ROUND(Regressions!G26, 1), NA())</f>
        <v>51</v>
      </c>
      <c r="H16" s="389" t="e">
        <f>IF(ISNUMBER(Regressions!H26),ROUND(Regressions!H26, 1), NA())</f>
        <v>#N/A</v>
      </c>
      <c r="I16" s="390" t="e">
        <f>IF(ISNUMBER(Regressions!I26),ROUND(Regressions!I26, 1), NA())</f>
        <v>#N/A</v>
      </c>
      <c r="J16" s="391" t="e">
        <f>IF(ISNUMBER(Regressions!J26),ROUND(Regressions!J26, 1), NA())</f>
        <v>#N/A</v>
      </c>
      <c r="K16" s="300" t="e">
        <f>IF(ISNUMBER(Regressions!K26),ROUND(Regressions!K26, 1), NA())</f>
        <v>#N/A</v>
      </c>
      <c r="L16" s="392">
        <f>IF(ISNUMBER(Regressions!L26),ROUND(Regressions!L26, 1), NA())</f>
        <v>33.700000000000003</v>
      </c>
      <c r="M16" s="389" t="e">
        <f>IF(ISNUMBER(Regressions!M26),ROUND(Regressions!M26, 1), NA())</f>
        <v>#N/A</v>
      </c>
      <c r="N16" s="393" t="e">
        <f>IF(ISNUMBER(Regressions!N26),ROUND(Regressions!N26, 1), NA())</f>
        <v>#N/A</v>
      </c>
      <c r="O16" s="387" t="e">
        <f>IF(ISNUMBER(Regressions!O26),ROUND(Regressions!O26, 1), NA())</f>
        <v>#N/A</v>
      </c>
      <c r="P16" s="300" t="e">
        <f>IF(ISNUMBER(Regressions!P26),ROUND(Regressions!P26, 1), NA())</f>
        <v>#N/A</v>
      </c>
      <c r="Q16" s="394">
        <f>IF(ISNUMBER(Regressions!Q26),ROUND(Regressions!Q26, 1), NA())</f>
        <v>25.7</v>
      </c>
      <c r="R16" s="389" t="e">
        <f>IF(ISNUMBER(Regressions!R26),ROUND(Regressions!R26, 1), NA())</f>
        <v>#N/A</v>
      </c>
      <c r="S16" s="390" t="e">
        <f>IF(ISNUMBER(Regressions!S26),ROUND(Regressions!S26, 1), NA())</f>
        <v>#N/A</v>
      </c>
    </row>
    <row r="17" x14ac:dyDescent="0.2">
      <c r="A17" s="235" t="str">
        <f>IF(ISBLANK(Regressions!A27), " ", Regressions!A27)</f>
        <v>Croatia</v>
      </c>
      <c r="B17" s="230">
        <f>IF(ISBLANK(Regressions!B27), " ", Regressions!B27)</f>
        <v>2013</v>
      </c>
      <c r="C17" s="233" t="str">
        <f>IF(ISBLANK(Regressions!C27), " ", Regressions!C27)</f>
        <v>National</v>
      </c>
      <c r="D17" s="237">
        <f>IF(ISBLANK(Regressions!D27), " ", Regressions!D27)</f>
        <v>714218</v>
      </c>
      <c r="E17" s="387" t="e">
        <f>IF(ISNUMBER(Regressions!E27),ROUND(Regressions!E27, 1), NA())</f>
        <v>#N/A</v>
      </c>
      <c r="F17" s="300" t="e">
        <f>IF(ISNUMBER(Regressions!F27),ROUND(Regressions!F27, 1), NA())</f>
        <v>#N/A</v>
      </c>
      <c r="G17" s="388">
        <f>IF(ISNUMBER(Regressions!G27),ROUND(Regressions!G27, 1), NA())</f>
        <v>51</v>
      </c>
      <c r="H17" s="389" t="e">
        <f>IF(ISNUMBER(Regressions!H27),ROUND(Regressions!H27, 1), NA())</f>
        <v>#N/A</v>
      </c>
      <c r="I17" s="390" t="e">
        <f>IF(ISNUMBER(Regressions!I27),ROUND(Regressions!I27, 1), NA())</f>
        <v>#N/A</v>
      </c>
      <c r="J17" s="391" t="e">
        <f>IF(ISNUMBER(Regressions!J27),ROUND(Regressions!J27, 1), NA())</f>
        <v>#N/A</v>
      </c>
      <c r="K17" s="300" t="e">
        <f>IF(ISNUMBER(Regressions!K27),ROUND(Regressions!K27, 1), NA())</f>
        <v>#N/A</v>
      </c>
      <c r="L17" s="392">
        <f>IF(ISNUMBER(Regressions!L27),ROUND(Regressions!L27, 1), NA())</f>
        <v>33.700000000000003</v>
      </c>
      <c r="M17" s="389" t="e">
        <f>IF(ISNUMBER(Regressions!M27),ROUND(Regressions!M27, 1), NA())</f>
        <v>#N/A</v>
      </c>
      <c r="N17" s="393" t="e">
        <f>IF(ISNUMBER(Regressions!N27),ROUND(Regressions!N27, 1), NA())</f>
        <v>#N/A</v>
      </c>
      <c r="O17" s="387" t="e">
        <f>IF(ISNUMBER(Regressions!O27),ROUND(Regressions!O27, 1), NA())</f>
        <v>#N/A</v>
      </c>
      <c r="P17" s="300" t="e">
        <f>IF(ISNUMBER(Regressions!P27),ROUND(Regressions!P27, 1), NA())</f>
        <v>#N/A</v>
      </c>
      <c r="Q17" s="394">
        <f>IF(ISNUMBER(Regressions!Q27),ROUND(Regressions!Q27, 1), NA())</f>
        <v>25.7</v>
      </c>
      <c r="R17" s="389" t="e">
        <f>IF(ISNUMBER(Regressions!R27),ROUND(Regressions!R27, 1), NA())</f>
        <v>#N/A</v>
      </c>
      <c r="S17" s="390" t="e">
        <f>IF(ISNUMBER(Regressions!S27),ROUND(Regressions!S27, 1), NA())</f>
        <v>#N/A</v>
      </c>
    </row>
    <row r="18" x14ac:dyDescent="0.2">
      <c r="A18" s="235" t="str">
        <f>IF(ISBLANK(Regressions!A28), " ", Regressions!A28)</f>
        <v>Croatia</v>
      </c>
      <c r="B18" s="230">
        <f>IF(ISBLANK(Regressions!B28), " ", Regressions!B28)</f>
        <v>2014</v>
      </c>
      <c r="C18" s="233" t="str">
        <f>IF(ISBLANK(Regressions!C28), " ", Regressions!C28)</f>
        <v>National</v>
      </c>
      <c r="D18" s="237">
        <f>IF(ISBLANK(Regressions!D28), " ", Regressions!D28)</f>
        <v>714277</v>
      </c>
      <c r="E18" s="387" t="e">
        <f>IF(ISNUMBER(Regressions!E28),ROUND(Regressions!E28, 1), NA())</f>
        <v>#N/A</v>
      </c>
      <c r="F18" s="300" t="e">
        <f>IF(ISNUMBER(Regressions!F28),ROUND(Regressions!F28, 1), NA())</f>
        <v>#N/A</v>
      </c>
      <c r="G18" s="388">
        <f>IF(ISNUMBER(Regressions!G28),ROUND(Regressions!G28, 1), NA())</f>
        <v>51</v>
      </c>
      <c r="H18" s="389" t="e">
        <f>IF(ISNUMBER(Regressions!H28),ROUND(Regressions!H28, 1), NA())</f>
        <v>#N/A</v>
      </c>
      <c r="I18" s="390" t="e">
        <f>IF(ISNUMBER(Regressions!I28),ROUND(Regressions!I28, 1), NA())</f>
        <v>#N/A</v>
      </c>
      <c r="J18" s="391" t="e">
        <f>IF(ISNUMBER(Regressions!J28),ROUND(Regressions!J28, 1), NA())</f>
        <v>#N/A</v>
      </c>
      <c r="K18" s="300" t="e">
        <f>IF(ISNUMBER(Regressions!K28),ROUND(Regressions!K28, 1), NA())</f>
        <v>#N/A</v>
      </c>
      <c r="L18" s="392">
        <f>IF(ISNUMBER(Regressions!L28),ROUND(Regressions!L28, 1), NA())</f>
        <v>33.700000000000003</v>
      </c>
      <c r="M18" s="389" t="e">
        <f>IF(ISNUMBER(Regressions!M28),ROUND(Regressions!M28, 1), NA())</f>
        <v>#N/A</v>
      </c>
      <c r="N18" s="393" t="e">
        <f>IF(ISNUMBER(Regressions!N28),ROUND(Regressions!N28, 1), NA())</f>
        <v>#N/A</v>
      </c>
      <c r="O18" s="387" t="e">
        <f>IF(ISNUMBER(Regressions!O28),ROUND(Regressions!O28, 1), NA())</f>
        <v>#N/A</v>
      </c>
      <c r="P18" s="300" t="e">
        <f>IF(ISNUMBER(Regressions!P28),ROUND(Regressions!P28, 1), NA())</f>
        <v>#N/A</v>
      </c>
      <c r="Q18" s="394">
        <f>IF(ISNUMBER(Regressions!Q28),ROUND(Regressions!Q28, 1), NA())</f>
        <v>25.7</v>
      </c>
      <c r="R18" s="389" t="e">
        <f>IF(ISNUMBER(Regressions!R28),ROUND(Regressions!R28, 1), NA())</f>
        <v>#N/A</v>
      </c>
      <c r="S18" s="390" t="e">
        <f>IF(ISNUMBER(Regressions!S28),ROUND(Regressions!S28, 1), NA())</f>
        <v>#N/A</v>
      </c>
    </row>
    <row r="19" x14ac:dyDescent="0.2">
      <c r="A19" s="235" t="str">
        <f>IF(ISBLANK(Regressions!A29), " ", Regressions!A29)</f>
        <v>Croatia</v>
      </c>
      <c r="B19" s="230">
        <f>IF(ISBLANK(Regressions!B29), " ", Regressions!B29)</f>
        <v>2015</v>
      </c>
      <c r="C19" s="233" t="str">
        <f>IF(ISBLANK(Regressions!C29), " ", Regressions!C29)</f>
        <v>National</v>
      </c>
      <c r="D19" s="237">
        <f>IF(ISBLANK(Regressions!D29), " ", Regressions!D29)</f>
        <v>708868</v>
      </c>
      <c r="E19" s="387" t="e">
        <f>IF(ISNUMBER(Regressions!E29),ROUND(Regressions!E29, 1), NA())</f>
        <v>#N/A</v>
      </c>
      <c r="F19" s="300" t="e">
        <f>IF(ISNUMBER(Regressions!F29),ROUND(Regressions!F29, 1), NA())</f>
        <v>#N/A</v>
      </c>
      <c r="G19" s="388">
        <f>IF(ISNUMBER(Regressions!G29),ROUND(Regressions!G29, 1), NA())</f>
        <v>51</v>
      </c>
      <c r="H19" s="389" t="e">
        <f>IF(ISNUMBER(Regressions!H29),ROUND(Regressions!H29, 1), NA())</f>
        <v>#N/A</v>
      </c>
      <c r="I19" s="390" t="e">
        <f>IF(ISNUMBER(Regressions!I29),ROUND(Regressions!I29, 1), NA())</f>
        <v>#N/A</v>
      </c>
      <c r="J19" s="391" t="e">
        <f>IF(ISNUMBER(Regressions!J29),ROUND(Regressions!J29, 1), NA())</f>
        <v>#N/A</v>
      </c>
      <c r="K19" s="300" t="e">
        <f>IF(ISNUMBER(Regressions!K29),ROUND(Regressions!K29, 1), NA())</f>
        <v>#N/A</v>
      </c>
      <c r="L19" s="392">
        <f>IF(ISNUMBER(Regressions!L29),ROUND(Regressions!L29, 1), NA())</f>
        <v>33.700000000000003</v>
      </c>
      <c r="M19" s="389" t="e">
        <f>IF(ISNUMBER(Regressions!M29),ROUND(Regressions!M29, 1), NA())</f>
        <v>#N/A</v>
      </c>
      <c r="N19" s="393" t="e">
        <f>IF(ISNUMBER(Regressions!N29),ROUND(Regressions!N29, 1), NA())</f>
        <v>#N/A</v>
      </c>
      <c r="O19" s="387" t="e">
        <f>IF(ISNUMBER(Regressions!O29),ROUND(Regressions!O29, 1), NA())</f>
        <v>#N/A</v>
      </c>
      <c r="P19" s="300" t="e">
        <f>IF(ISNUMBER(Regressions!P29),ROUND(Regressions!P29, 1), NA())</f>
        <v>#N/A</v>
      </c>
      <c r="Q19" s="394">
        <f>IF(ISNUMBER(Regressions!Q29),ROUND(Regressions!Q29, 1), NA())</f>
        <v>25.7</v>
      </c>
      <c r="R19" s="389" t="e">
        <f>IF(ISNUMBER(Regressions!R29),ROUND(Regressions!R29, 1), NA())</f>
        <v>#N/A</v>
      </c>
      <c r="S19" s="390" t="e">
        <f>IF(ISNUMBER(Regressions!S29),ROUND(Regressions!S29, 1), NA())</f>
        <v>#N/A</v>
      </c>
    </row>
    <row r="20" x14ac:dyDescent="0.2">
      <c r="A20" s="238" t="str">
        <f>IF(ISBLANK(Regressions!A30), " ", Regressions!A30)</f>
        <v>Croatia</v>
      </c>
      <c r="B20" s="239">
        <f>IF(ISBLANK(Regressions!B30), " ", Regressions!B30)</f>
        <v>2016</v>
      </c>
      <c r="C20" s="240" t="str">
        <f>IF(ISBLANK(Regressions!C30), " ", Regressions!C30)</f>
        <v>National</v>
      </c>
      <c r="D20" s="241">
        <f>IF(ISBLANK(Regressions!D30), " ", Regressions!D30)</f>
        <v>703137</v>
      </c>
      <c r="E20" s="395" t="e">
        <f>IF(ISNUMBER(Regressions!E30),ROUND(Regressions!E30, 1), NA())</f>
        <v>#N/A</v>
      </c>
      <c r="F20" s="301" t="e">
        <f>IF(ISNUMBER(Regressions!F30),ROUND(Regressions!F30, 1), NA())</f>
        <v>#N/A</v>
      </c>
      <c r="G20" s="396">
        <f>IF(ISNUMBER(Regressions!G30),ROUND(Regressions!G30, 1), NA())</f>
        <v>51</v>
      </c>
      <c r="H20" s="397" t="e">
        <f>IF(ISNUMBER(Regressions!H30),ROUND(Regressions!H30, 1), NA())</f>
        <v>#N/A</v>
      </c>
      <c r="I20" s="398" t="e">
        <f>IF(ISNUMBER(Regressions!I30),ROUND(Regressions!I30, 1), NA())</f>
        <v>#N/A</v>
      </c>
      <c r="J20" s="399" t="e">
        <f>IF(ISNUMBER(Regressions!J30),ROUND(Regressions!J30, 1), NA())</f>
        <v>#N/A</v>
      </c>
      <c r="K20" s="301" t="e">
        <f>IF(ISNUMBER(Regressions!K30),ROUND(Regressions!K30, 1), NA())</f>
        <v>#N/A</v>
      </c>
      <c r="L20" s="400">
        <f>IF(ISNUMBER(Regressions!L30),ROUND(Regressions!L30, 1), NA())</f>
        <v>33.700000000000003</v>
      </c>
      <c r="M20" s="397" t="e">
        <f>IF(ISNUMBER(Regressions!M30),ROUND(Regressions!M30, 1), NA())</f>
        <v>#N/A</v>
      </c>
      <c r="N20" s="401" t="e">
        <f>IF(ISNUMBER(Regressions!N30),ROUND(Regressions!N30, 1), NA())</f>
        <v>#N/A</v>
      </c>
      <c r="O20" s="395" t="e">
        <f>IF(ISNUMBER(Regressions!O30),ROUND(Regressions!O30, 1), NA())</f>
        <v>#N/A</v>
      </c>
      <c r="P20" s="301" t="e">
        <f>IF(ISNUMBER(Regressions!P30),ROUND(Regressions!P30, 1), NA())</f>
        <v>#N/A</v>
      </c>
      <c r="Q20" s="402">
        <f>IF(ISNUMBER(Regressions!Q30),ROUND(Regressions!Q30, 1), NA())</f>
        <v>25.7</v>
      </c>
      <c r="R20" s="397" t="e">
        <f>IF(ISNUMBER(Regressions!R30),ROUND(Regressions!R30, 1), NA())</f>
        <v>#N/A</v>
      </c>
      <c r="S20" s="398" t="e">
        <f>IF(ISNUMBER(Regressions!S30),ROUND(Regressions!S30, 1), NA())</f>
        <v>#N/A</v>
      </c>
    </row>
    <row r="21" x14ac:dyDescent="0.2">
      <c r="A21" s="235" t="str">
        <f>IF(ISBLANK(Regressions!A31), " ", Regressions!A31)</f>
        <v>Croatia</v>
      </c>
      <c r="B21" s="230">
        <f>IF(ISBLANK(Regressions!B31), " ", Regressions!B31)</f>
        <v>2000</v>
      </c>
      <c r="C21" s="233" t="str">
        <f>IF(ISBLANK(Regressions!C31), " ", Regressions!C31)</f>
        <v>Urban</v>
      </c>
      <c r="D21" s="237">
        <f>IF(ISBLANK(Regressions!D31), " ", Regressions!D31)</f>
        <v>486743.99080444331</v>
      </c>
      <c r="E21" s="387" t="e">
        <f>IF(ISNUMBER(Regressions!E31),ROUND(Regressions!E31, 1), NA())</f>
        <v>#N/A</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0"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5" t="str">
        <f>IF(ISBLANK(Regressions!A32), " ", Regressions!A32)</f>
        <v>Croatia</v>
      </c>
      <c r="B22" s="230">
        <f>IF(ISBLANK(Regressions!B32), " ", Regressions!B32)</f>
        <v>2001</v>
      </c>
      <c r="C22" s="233" t="str">
        <f>IF(ISBLANK(Regressions!C32), " ", Regressions!C32)</f>
        <v>Urban</v>
      </c>
      <c r="D22" s="237">
        <f>IF(ISBLANK(Regressions!D32), " ", Regressions!D32)</f>
        <v>478279.00783111574</v>
      </c>
      <c r="E22" s="387" t="e">
        <f>IF(ISNUMBER(Regressions!E32),ROUND(Regressions!E32, 1), NA())</f>
        <v>#N/A</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0"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5" t="str">
        <f>IF(ISBLANK(Regressions!A33), " ", Regressions!A33)</f>
        <v>Croatia</v>
      </c>
      <c r="B23" s="230">
        <f>IF(ISBLANK(Regressions!B33), " ", Regressions!B33)</f>
        <v>2002</v>
      </c>
      <c r="C23" s="233" t="str">
        <f>IF(ISBLANK(Regressions!C33), " ", Regressions!C33)</f>
        <v>Urban</v>
      </c>
      <c r="D23" s="237">
        <f>IF(ISBLANK(Regressions!D33), " ", Regressions!D33)</f>
        <v>470726.00246032712</v>
      </c>
      <c r="E23" s="387" t="e">
        <f>IF(ISNUMBER(Regressions!E33),ROUND(Regressions!E33, 1), NA())</f>
        <v>#N/A</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0"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5" t="str">
        <f>IF(ISBLANK(Regressions!A34), " ", Regressions!A34)</f>
        <v>Croatia</v>
      </c>
      <c r="B24" s="230">
        <f>IF(ISBLANK(Regressions!B34), " ", Regressions!B34)</f>
        <v>2003</v>
      </c>
      <c r="C24" s="233" t="str">
        <f>IF(ISBLANK(Regressions!C34), " ", Regressions!C34)</f>
        <v>Urban</v>
      </c>
      <c r="D24" s="237">
        <f>IF(ISBLANK(Regressions!D34), " ", Regressions!D34)</f>
        <v>466077.99454071047</v>
      </c>
      <c r="E24" s="387" t="e">
        <f>IF(ISNUMBER(Regressions!E34),ROUND(Regressions!E34, 1), NA())</f>
        <v>#N/A</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0"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5" t="str">
        <f>IF(ISBLANK(Regressions!A35), " ", Regressions!A35)</f>
        <v>Croatia</v>
      </c>
      <c r="B25" s="230">
        <f>IF(ISBLANK(Regressions!B35), " ", Regressions!B35)</f>
        <v>2004</v>
      </c>
      <c r="C25" s="233" t="str">
        <f>IF(ISBLANK(Regressions!C35), " ", Regressions!C35)</f>
        <v>Urban</v>
      </c>
      <c r="D25" s="237">
        <f>IF(ISBLANK(Regressions!D35), " ", Regressions!D35)</f>
        <v>463089.99489555362</v>
      </c>
      <c r="E25" s="387" t="e">
        <f>IF(ISNUMBER(Regressions!E35),ROUND(Regressions!E35, 1), NA())</f>
        <v>#N/A</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0"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5" t="str">
        <f>IF(ISBLANK(Regressions!A36), " ", Regressions!A36)</f>
        <v>Croatia</v>
      </c>
      <c r="B26" s="230">
        <f>IF(ISBLANK(Regressions!B36), " ", Regressions!B36)</f>
        <v>2005</v>
      </c>
      <c r="C26" s="233" t="str">
        <f>IF(ISBLANK(Regressions!C36), " ", Regressions!C36)</f>
        <v>Urban</v>
      </c>
      <c r="D26" s="237">
        <f>IF(ISBLANK(Regressions!D36), " ", Regressions!D36)</f>
        <v>457376.99974334723</v>
      </c>
      <c r="E26" s="387" t="e">
        <f>IF(ISNUMBER(Regressions!E36),ROUND(Regressions!E36, 1), NA())</f>
        <v>#N/A</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0"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5" t="str">
        <f>IF(ISBLANK(Regressions!A37), " ", Regressions!A37)</f>
        <v>Croatia</v>
      </c>
      <c r="B27" s="230">
        <f>IF(ISBLANK(Regressions!B37), " ", Regressions!B37)</f>
        <v>2006</v>
      </c>
      <c r="C27" s="233" t="str">
        <f>IF(ISBLANK(Regressions!C37), " ", Regressions!C37)</f>
        <v>Urban</v>
      </c>
      <c r="D27" s="237">
        <f>IF(ISBLANK(Regressions!D37), " ", Regressions!D37)</f>
        <v>451998.00262336736</v>
      </c>
      <c r="E27" s="387" t="e">
        <f>IF(ISNUMBER(Regressions!E37),ROUND(Regressions!E37, 1), NA())</f>
        <v>#N/A</v>
      </c>
      <c r="F27" s="300"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0"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0"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5" t="str">
        <f>IF(ISBLANK(Regressions!A38), " ", Regressions!A38)</f>
        <v>Croatia</v>
      </c>
      <c r="B28" s="230">
        <f>IF(ISBLANK(Regressions!B38), " ", Regressions!B38)</f>
        <v>2007</v>
      </c>
      <c r="C28" s="233" t="str">
        <f>IF(ISBLANK(Regressions!C38), " ", Regressions!C38)</f>
        <v>Urban</v>
      </c>
      <c r="D28" s="237">
        <f>IF(ISBLANK(Regressions!D38), " ", Regressions!D38)</f>
        <v>444619.00917007448</v>
      </c>
      <c r="E28" s="387" t="e">
        <f>IF(ISNUMBER(Regressions!E38),ROUND(Regressions!E38, 1), NA())</f>
        <v>#N/A</v>
      </c>
      <c r="F28" s="300"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0"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0"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5" t="str">
        <f>IF(ISBLANK(Regressions!A39), " ", Regressions!A39)</f>
        <v>Croatia</v>
      </c>
      <c r="B29" s="230">
        <f>IF(ISBLANK(Regressions!B39), " ", Regressions!B39)</f>
        <v>2008</v>
      </c>
      <c r="C29" s="233" t="str">
        <f>IF(ISBLANK(Regressions!C39), " ", Regressions!C39)</f>
        <v>Urban</v>
      </c>
      <c r="D29" s="237">
        <f>IF(ISBLANK(Regressions!D39), " ", Regressions!D39)</f>
        <v>435477.98864501953</v>
      </c>
      <c r="E29" s="387" t="e">
        <f>IF(ISNUMBER(Regressions!E39),ROUND(Regressions!E39, 1), NA())</f>
        <v>#N/A</v>
      </c>
      <c r="F29" s="300"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0"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0"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5" t="str">
        <f>IF(ISBLANK(Regressions!A40), " ", Regressions!A40)</f>
        <v>Croatia</v>
      </c>
      <c r="B30" s="230">
        <f>IF(ISBLANK(Regressions!B40), " ", Regressions!B40)</f>
        <v>2009</v>
      </c>
      <c r="C30" s="233" t="str">
        <f>IF(ISBLANK(Regressions!C40), " ", Regressions!C40)</f>
        <v>Urban</v>
      </c>
      <c r="D30" s="237">
        <f>IF(ISBLANK(Regressions!D40), " ", Regressions!D40)</f>
        <v>426166.00387199398</v>
      </c>
      <c r="E30" s="387" t="e">
        <f>IF(ISNUMBER(Regressions!E40),ROUND(Regressions!E40, 1), NA())</f>
        <v>#N/A</v>
      </c>
      <c r="F30" s="300"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0"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0"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5" t="str">
        <f>IF(ISBLANK(Regressions!A41), " ", Regressions!A41)</f>
        <v>Croatia</v>
      </c>
      <c r="B31" s="230">
        <f>IF(ISBLANK(Regressions!B41), " ", Regressions!B41)</f>
        <v>2010</v>
      </c>
      <c r="C31" s="233" t="str">
        <f>IF(ISBLANK(Regressions!C41), " ", Regressions!C41)</f>
        <v>Urban</v>
      </c>
      <c r="D31" s="237">
        <f>IF(ISBLANK(Regressions!D41), " ", Regressions!D41)</f>
        <v>421204.00681976316</v>
      </c>
      <c r="E31" s="387" t="e">
        <f>IF(ISNUMBER(Regressions!E41),ROUND(Regressions!E41, 1), NA())</f>
        <v>#N/A</v>
      </c>
      <c r="F31" s="300"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0" t="e">
        <f>IF(ISNUMBER(Regressions!K41),ROUND(Regressions!K41, 1), NA())</f>
        <v>#N/A</v>
      </c>
      <c r="L31" s="392">
        <f>IF(ISNUMBER(Regressions!L41),ROUND(Regressions!L41, 1), NA())</f>
        <v>30</v>
      </c>
      <c r="M31" s="389" t="e">
        <f>IF(ISNUMBER(Regressions!M41),ROUND(Regressions!M41, 1), NA())</f>
        <v>#N/A</v>
      </c>
      <c r="N31" s="393" t="e">
        <f>IF(ISNUMBER(Regressions!N41),ROUND(Regressions!N41, 1), NA())</f>
        <v>#N/A</v>
      </c>
      <c r="O31" s="387" t="e">
        <f>IF(ISNUMBER(Regressions!O41),ROUND(Regressions!O41, 1), NA())</f>
        <v>#N/A</v>
      </c>
      <c r="P31" s="300" t="e">
        <f>IF(ISNUMBER(Regressions!P41),ROUND(Regressions!P41, 1), NA())</f>
        <v>#N/A</v>
      </c>
      <c r="Q31" s="394">
        <f>IF(ISNUMBER(Regressions!Q41),ROUND(Regressions!Q41, 1), NA())</f>
        <v>22</v>
      </c>
      <c r="R31" s="389" t="e">
        <f>IF(ISNUMBER(Regressions!R41),ROUND(Regressions!R41, 1), NA())</f>
        <v>#N/A</v>
      </c>
      <c r="S31" s="390" t="e">
        <f>IF(ISNUMBER(Regressions!S41),ROUND(Regressions!S41, 1), NA())</f>
        <v>#N/A</v>
      </c>
    </row>
    <row r="32" x14ac:dyDescent="0.2">
      <c r="A32" s="235" t="str">
        <f>IF(ISBLANK(Regressions!A42), " ", Regressions!A42)</f>
        <v>Croatia</v>
      </c>
      <c r="B32" s="230">
        <f>IF(ISBLANK(Regressions!B42), " ", Regressions!B42)</f>
        <v>2011</v>
      </c>
      <c r="C32" s="233" t="str">
        <f>IF(ISBLANK(Regressions!C42), " ", Regressions!C42)</f>
        <v>Urban</v>
      </c>
      <c r="D32" s="237">
        <f>IF(ISBLANK(Regressions!D42), " ", Regressions!D42)</f>
        <v>416893.00875526428</v>
      </c>
      <c r="E32" s="387" t="e">
        <f>IF(ISNUMBER(Regressions!E42),ROUND(Regressions!E42, 1), NA())</f>
        <v>#N/A</v>
      </c>
      <c r="F32" s="300"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0" t="e">
        <f>IF(ISNUMBER(Regressions!K42),ROUND(Regressions!K42, 1), NA())</f>
        <v>#N/A</v>
      </c>
      <c r="L32" s="392">
        <f>IF(ISNUMBER(Regressions!L42),ROUND(Regressions!L42, 1), NA())</f>
        <v>30</v>
      </c>
      <c r="M32" s="389" t="e">
        <f>IF(ISNUMBER(Regressions!M42),ROUND(Regressions!M42, 1), NA())</f>
        <v>#N/A</v>
      </c>
      <c r="N32" s="393" t="e">
        <f>IF(ISNUMBER(Regressions!N42),ROUND(Regressions!N42, 1), NA())</f>
        <v>#N/A</v>
      </c>
      <c r="O32" s="387" t="e">
        <f>IF(ISNUMBER(Regressions!O42),ROUND(Regressions!O42, 1), NA())</f>
        <v>#N/A</v>
      </c>
      <c r="P32" s="300" t="e">
        <f>IF(ISNUMBER(Regressions!P42),ROUND(Regressions!P42, 1), NA())</f>
        <v>#N/A</v>
      </c>
      <c r="Q32" s="394">
        <f>IF(ISNUMBER(Regressions!Q42),ROUND(Regressions!Q42, 1), NA())</f>
        <v>22</v>
      </c>
      <c r="R32" s="389" t="e">
        <f>IF(ISNUMBER(Regressions!R42),ROUND(Regressions!R42, 1), NA())</f>
        <v>#N/A</v>
      </c>
      <c r="S32" s="390" t="e">
        <f>IF(ISNUMBER(Regressions!S42),ROUND(Regressions!S42, 1), NA())</f>
        <v>#N/A</v>
      </c>
    </row>
    <row r="33" x14ac:dyDescent="0.2">
      <c r="A33" s="235" t="str">
        <f>IF(ISBLANK(Regressions!A43), " ", Regressions!A43)</f>
        <v>Croatia</v>
      </c>
      <c r="B33" s="230">
        <f>IF(ISBLANK(Regressions!B43), " ", Regressions!B43)</f>
        <v>2012</v>
      </c>
      <c r="C33" s="233" t="str">
        <f>IF(ISBLANK(Regressions!C43), " ", Regressions!C43)</f>
        <v>Urban</v>
      </c>
      <c r="D33" s="237">
        <f>IF(ISBLANK(Regressions!D43), " ", Regressions!D43)</f>
        <v>415571.0014650345</v>
      </c>
      <c r="E33" s="387" t="e">
        <f>IF(ISNUMBER(Regressions!E43),ROUND(Regressions!E43, 1), NA())</f>
        <v>#N/A</v>
      </c>
      <c r="F33" s="300"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0" t="e">
        <f>IF(ISNUMBER(Regressions!K43),ROUND(Regressions!K43, 1), NA())</f>
        <v>#N/A</v>
      </c>
      <c r="L33" s="392">
        <f>IF(ISNUMBER(Regressions!L43),ROUND(Regressions!L43, 1), NA())</f>
        <v>30</v>
      </c>
      <c r="M33" s="389" t="e">
        <f>IF(ISNUMBER(Regressions!M43),ROUND(Regressions!M43, 1), NA())</f>
        <v>#N/A</v>
      </c>
      <c r="N33" s="393" t="e">
        <f>IF(ISNUMBER(Regressions!N43),ROUND(Regressions!N43, 1), NA())</f>
        <v>#N/A</v>
      </c>
      <c r="O33" s="387" t="e">
        <f>IF(ISNUMBER(Regressions!O43),ROUND(Regressions!O43, 1), NA())</f>
        <v>#N/A</v>
      </c>
      <c r="P33" s="300" t="e">
        <f>IF(ISNUMBER(Regressions!P43),ROUND(Regressions!P43, 1), NA())</f>
        <v>#N/A</v>
      </c>
      <c r="Q33" s="394">
        <f>IF(ISNUMBER(Regressions!Q43),ROUND(Regressions!Q43, 1), NA())</f>
        <v>22</v>
      </c>
      <c r="R33" s="389" t="e">
        <f>IF(ISNUMBER(Regressions!R43),ROUND(Regressions!R43, 1), NA())</f>
        <v>#N/A</v>
      </c>
      <c r="S33" s="390" t="e">
        <f>IF(ISNUMBER(Regressions!S43),ROUND(Regressions!S43, 1), NA())</f>
        <v>#N/A</v>
      </c>
    </row>
    <row r="34" x14ac:dyDescent="0.2">
      <c r="A34" s="235" t="str">
        <f>IF(ISBLANK(Regressions!A44), " ", Regressions!A44)</f>
        <v>Croatia</v>
      </c>
      <c r="B34" s="230">
        <f>IF(ISBLANK(Regressions!B44), " ", Regressions!B44)</f>
        <v>2013</v>
      </c>
      <c r="C34" s="233" t="str">
        <f>IF(ISBLANK(Regressions!C44), " ", Regressions!C44)</f>
        <v>Urban</v>
      </c>
      <c r="D34" s="237">
        <f>IF(ISBLANK(Regressions!D44), " ", Regressions!D44)</f>
        <v>416811.0085623932</v>
      </c>
      <c r="E34" s="387" t="e">
        <f>IF(ISNUMBER(Regressions!E44),ROUND(Regressions!E44, 1), NA())</f>
        <v>#N/A</v>
      </c>
      <c r="F34" s="300"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0" t="e">
        <f>IF(ISNUMBER(Regressions!K44),ROUND(Regressions!K44, 1), NA())</f>
        <v>#N/A</v>
      </c>
      <c r="L34" s="392">
        <f>IF(ISNUMBER(Regressions!L44),ROUND(Regressions!L44, 1), NA())</f>
        <v>30</v>
      </c>
      <c r="M34" s="389" t="e">
        <f>IF(ISNUMBER(Regressions!M44),ROUND(Regressions!M44, 1), NA())</f>
        <v>#N/A</v>
      </c>
      <c r="N34" s="393" t="e">
        <f>IF(ISNUMBER(Regressions!N44),ROUND(Regressions!N44, 1), NA())</f>
        <v>#N/A</v>
      </c>
      <c r="O34" s="387" t="e">
        <f>IF(ISNUMBER(Regressions!O44),ROUND(Regressions!O44, 1), NA())</f>
        <v>#N/A</v>
      </c>
      <c r="P34" s="300" t="e">
        <f>IF(ISNUMBER(Regressions!P44),ROUND(Regressions!P44, 1), NA())</f>
        <v>#N/A</v>
      </c>
      <c r="Q34" s="394">
        <f>IF(ISNUMBER(Regressions!Q44),ROUND(Regressions!Q44, 1), NA())</f>
        <v>22</v>
      </c>
      <c r="R34" s="389" t="e">
        <f>IF(ISNUMBER(Regressions!R44),ROUND(Regressions!R44, 1), NA())</f>
        <v>#N/A</v>
      </c>
      <c r="S34" s="390" t="e">
        <f>IF(ISNUMBER(Regressions!S44),ROUND(Regressions!S44, 1), NA())</f>
        <v>#N/A</v>
      </c>
    </row>
    <row r="35" x14ac:dyDescent="0.2">
      <c r="A35" s="235" t="str">
        <f>IF(ISBLANK(Regressions!A45), " ", Regressions!A45)</f>
        <v>Croatia</v>
      </c>
      <c r="B35" s="230">
        <f>IF(ISBLANK(Regressions!B45), " ", Regressions!B45)</f>
        <v>2014</v>
      </c>
      <c r="C35" s="233" t="str">
        <f>IF(ISBLANK(Regressions!C45), " ", Regressions!C45)</f>
        <v>Urban</v>
      </c>
      <c r="D35" s="237">
        <f>IF(ISBLANK(Regressions!D45), " ", Regressions!D45)</f>
        <v>418966.00475460052</v>
      </c>
      <c r="E35" s="387" t="e">
        <f>IF(ISNUMBER(Regressions!E45),ROUND(Regressions!E45, 1), NA())</f>
        <v>#N/A</v>
      </c>
      <c r="F35" s="300"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0" t="e">
        <f>IF(ISNUMBER(Regressions!K45),ROUND(Regressions!K45, 1), NA())</f>
        <v>#N/A</v>
      </c>
      <c r="L35" s="392">
        <f>IF(ISNUMBER(Regressions!L45),ROUND(Regressions!L45, 1), NA())</f>
        <v>30</v>
      </c>
      <c r="M35" s="389" t="e">
        <f>IF(ISNUMBER(Regressions!M45),ROUND(Regressions!M45, 1), NA())</f>
        <v>#N/A</v>
      </c>
      <c r="N35" s="393" t="e">
        <f>IF(ISNUMBER(Regressions!N45),ROUND(Regressions!N45, 1), NA())</f>
        <v>#N/A</v>
      </c>
      <c r="O35" s="387" t="e">
        <f>IF(ISNUMBER(Regressions!O45),ROUND(Regressions!O45, 1), NA())</f>
        <v>#N/A</v>
      </c>
      <c r="P35" s="300" t="e">
        <f>IF(ISNUMBER(Regressions!P45),ROUND(Regressions!P45, 1), NA())</f>
        <v>#N/A</v>
      </c>
      <c r="Q35" s="394">
        <f>IF(ISNUMBER(Regressions!Q45),ROUND(Regressions!Q45, 1), NA())</f>
        <v>22</v>
      </c>
      <c r="R35" s="389" t="e">
        <f>IF(ISNUMBER(Regressions!R45),ROUND(Regressions!R45, 1), NA())</f>
        <v>#N/A</v>
      </c>
      <c r="S35" s="390" t="e">
        <f>IF(ISNUMBER(Regressions!S45),ROUND(Regressions!S45, 1), NA())</f>
        <v>#N/A</v>
      </c>
    </row>
    <row r="36" x14ac:dyDescent="0.2">
      <c r="A36" s="235" t="str">
        <f>IF(ISBLANK(Regressions!A46), " ", Regressions!A46)</f>
        <v>Croatia</v>
      </c>
      <c r="B36" s="230">
        <f>IF(ISBLANK(Regressions!B46), " ", Regressions!B46)</f>
        <v>2015</v>
      </c>
      <c r="C36" s="233" t="str">
        <f>IF(ISBLANK(Regressions!C46), " ", Regressions!C46)</f>
        <v>Urban</v>
      </c>
      <c r="D36" s="237">
        <f>IF(ISBLANK(Regressions!D46), " ", Regressions!D46)</f>
        <v>417976.98657791136</v>
      </c>
      <c r="E36" s="387" t="e">
        <f>IF(ISNUMBER(Regressions!E46),ROUND(Regressions!E46, 1), NA())</f>
        <v>#N/A</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0" t="e">
        <f>IF(ISNUMBER(Regressions!K46),ROUND(Regressions!K46, 1), NA())</f>
        <v>#N/A</v>
      </c>
      <c r="L36" s="392">
        <f>IF(ISNUMBER(Regressions!L46),ROUND(Regressions!L46, 1), NA())</f>
        <v>30</v>
      </c>
      <c r="M36" s="389" t="e">
        <f>IF(ISNUMBER(Regressions!M46),ROUND(Regressions!M46, 1), NA())</f>
        <v>#N/A</v>
      </c>
      <c r="N36" s="393" t="e">
        <f>IF(ISNUMBER(Regressions!N46),ROUND(Regressions!N46, 1), NA())</f>
        <v>#N/A</v>
      </c>
      <c r="O36" s="387" t="e">
        <f>IF(ISNUMBER(Regressions!O46),ROUND(Regressions!O46, 1), NA())</f>
        <v>#N/A</v>
      </c>
      <c r="P36" s="300" t="e">
        <f>IF(ISNUMBER(Regressions!P46),ROUND(Regressions!P46, 1), NA())</f>
        <v>#N/A</v>
      </c>
      <c r="Q36" s="394">
        <f>IF(ISNUMBER(Regressions!Q46),ROUND(Regressions!Q46, 1), NA())</f>
        <v>22</v>
      </c>
      <c r="R36" s="389" t="e">
        <f>IF(ISNUMBER(Regressions!R46),ROUND(Regressions!R46, 1), NA())</f>
        <v>#N/A</v>
      </c>
      <c r="S36" s="390" t="e">
        <f>IF(ISNUMBER(Regressions!S46),ROUND(Regressions!S46, 1), NA())</f>
        <v>#N/A</v>
      </c>
    </row>
    <row r="37" x14ac:dyDescent="0.2">
      <c r="A37" s="364" t="str">
        <f>IF(ISBLANK(Regressions!A47), " ", Regressions!A47)</f>
        <v>Croatia</v>
      </c>
      <c r="B37" s="365">
        <f>IF(ISBLANK(Regressions!B47), " ", Regressions!B47)</f>
        <v>2016</v>
      </c>
      <c r="C37" s="366" t="str">
        <f>IF(ISBLANK(Regressions!C47), " ", Regressions!C47)</f>
        <v>Urban</v>
      </c>
      <c r="D37" s="367">
        <f>IF(ISBLANK(Regressions!D47), " ", Regressions!D47)</f>
        <v>416848.01009502407</v>
      </c>
      <c r="E37" s="395" t="e">
        <f>IF(ISNUMBER(Regressions!E47),ROUND(Regressions!E47, 1), NA())</f>
        <v>#N/A</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1" t="e">
        <f>IF(ISNUMBER(Regressions!K47),ROUND(Regressions!K47, 1), NA())</f>
        <v>#N/A</v>
      </c>
      <c r="L37" s="400">
        <f>IF(ISNUMBER(Regressions!L47),ROUND(Regressions!L47, 1), NA())</f>
        <v>30</v>
      </c>
      <c r="M37" s="397" t="e">
        <f>IF(ISNUMBER(Regressions!M47),ROUND(Regressions!M47, 1), NA())</f>
        <v>#N/A</v>
      </c>
      <c r="N37" s="401" t="e">
        <f>IF(ISNUMBER(Regressions!N47),ROUND(Regressions!N47, 1), NA())</f>
        <v>#N/A</v>
      </c>
      <c r="O37" s="395" t="e">
        <f>IF(ISNUMBER(Regressions!O47),ROUND(Regressions!O47, 1), NA())</f>
        <v>#N/A</v>
      </c>
      <c r="P37" s="301" t="e">
        <f>IF(ISNUMBER(Regressions!P47),ROUND(Regressions!P47, 1), NA())</f>
        <v>#N/A</v>
      </c>
      <c r="Q37" s="402">
        <f>IF(ISNUMBER(Regressions!Q47),ROUND(Regressions!Q47, 1), NA())</f>
        <v>22</v>
      </c>
      <c r="R37" s="397" t="e">
        <f>IF(ISNUMBER(Regressions!R47),ROUND(Regressions!R47, 1), NA())</f>
        <v>#N/A</v>
      </c>
      <c r="S37" s="398" t="e">
        <f>IF(ISNUMBER(Regressions!S47),ROUND(Regressions!S47, 1), NA())</f>
        <v>#N/A</v>
      </c>
    </row>
    <row r="38" x14ac:dyDescent="0.2">
      <c r="A38" s="235" t="str">
        <f>IF(ISBLANK(Regressions!A48), " ", Regressions!A48)</f>
        <v>Croatia</v>
      </c>
      <c r="B38" s="230">
        <f>IF(ISBLANK(Regressions!B48), " ", Regressions!B48)</f>
        <v>2000</v>
      </c>
      <c r="C38" s="233" t="str">
        <f>IF(ISBLANK(Regressions!C48), " ", Regressions!C48)</f>
        <v>Rural</v>
      </c>
      <c r="D38" s="237">
        <f>IF(ISBLANK(Regressions!D48), " ", Regressions!D48)</f>
        <v>388899.00919555663</v>
      </c>
      <c r="E38" s="387" t="e">
        <f>IF(ISNUMBER(Regressions!E48),ROUND(Regressions!E48, 1), NA())</f>
        <v>#N/A</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0"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5" t="str">
        <f>IF(ISBLANK(Regressions!A49), " ", Regressions!A49)</f>
        <v>Croatia</v>
      </c>
      <c r="B39" s="230">
        <f>IF(ISBLANK(Regressions!B49), " ", Regressions!B49)</f>
        <v>2001</v>
      </c>
      <c r="C39" s="233" t="str">
        <f>IF(ISBLANK(Regressions!C49), " ", Regressions!C49)</f>
        <v>Rural</v>
      </c>
      <c r="D39" s="237">
        <f>IF(ISBLANK(Regressions!D49), " ", Regressions!D49)</f>
        <v>380004.99216888426</v>
      </c>
      <c r="E39" s="387" t="e">
        <f>IF(ISNUMBER(Regressions!E49),ROUND(Regressions!E49, 1), NA())</f>
        <v>#N/A</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0"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5" t="str">
        <f>IF(ISBLANK(Regressions!A50), " ", Regressions!A50)</f>
        <v>Croatia</v>
      </c>
      <c r="B40" s="230">
        <f>IF(ISBLANK(Regressions!B50), " ", Regressions!B50)</f>
        <v>2002</v>
      </c>
      <c r="C40" s="233" t="str">
        <f>IF(ISBLANK(Regressions!C50), " ", Regressions!C50)</f>
        <v>Rural</v>
      </c>
      <c r="D40" s="237">
        <f>IF(ISBLANK(Regressions!D50), " ", Regressions!D50)</f>
        <v>371720.99753967288</v>
      </c>
      <c r="E40" s="387" t="e">
        <f>IF(ISNUMBER(Regressions!E50),ROUND(Regressions!E50, 1), NA())</f>
        <v>#N/A</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0"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5" t="str">
        <f>IF(ISBLANK(Regressions!A51), " ", Regressions!A51)</f>
        <v>Croatia</v>
      </c>
      <c r="B41" s="230">
        <f>IF(ISBLANK(Regressions!B51), " ", Regressions!B51)</f>
        <v>2003</v>
      </c>
      <c r="C41" s="233" t="str">
        <f>IF(ISBLANK(Regressions!C51), " ", Regressions!C51)</f>
        <v>Rural</v>
      </c>
      <c r="D41" s="237">
        <f>IF(ISBLANK(Regressions!D51), " ", Regressions!D51)</f>
        <v>365610.00545928959</v>
      </c>
      <c r="E41" s="387" t="e">
        <f>IF(ISNUMBER(Regressions!E51),ROUND(Regressions!E51, 1), NA())</f>
        <v>#N/A</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0"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5" t="str">
        <f>IF(ISBLANK(Regressions!A52), " ", Regressions!A52)</f>
        <v>Croatia</v>
      </c>
      <c r="B42" s="230">
        <f>IF(ISBLANK(Regressions!B52), " ", Regressions!B52)</f>
        <v>2004</v>
      </c>
      <c r="C42" s="233" t="str">
        <f>IF(ISBLANK(Regressions!C52), " ", Regressions!C52)</f>
        <v>Rural</v>
      </c>
      <c r="D42" s="237">
        <f>IF(ISBLANK(Regressions!D52), " ", Regressions!D52)</f>
        <v>360665.00510444638</v>
      </c>
      <c r="E42" s="387" t="e">
        <f>IF(ISNUMBER(Regressions!E52),ROUND(Regressions!E52, 1), NA())</f>
        <v>#N/A</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0"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5" t="str">
        <f>IF(ISBLANK(Regressions!A53), " ", Regressions!A53)</f>
        <v>Croatia</v>
      </c>
      <c r="B43" s="230">
        <f>IF(ISBLANK(Regressions!B53), " ", Regressions!B53)</f>
        <v>2005</v>
      </c>
      <c r="C43" s="233" t="str">
        <f>IF(ISBLANK(Regressions!C53), " ", Regressions!C53)</f>
        <v>Rural</v>
      </c>
      <c r="D43" s="237">
        <f>IF(ISBLANK(Regressions!D53), " ", Regressions!D53)</f>
        <v>353489.00025665283</v>
      </c>
      <c r="E43" s="387" t="e">
        <f>IF(ISNUMBER(Regressions!E53),ROUND(Regressions!E53, 1), NA())</f>
        <v>#N/A</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0"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5" t="str">
        <f>IF(ISBLANK(Regressions!A54), " ", Regressions!A54)</f>
        <v>Croatia</v>
      </c>
      <c r="B44" s="230">
        <f>IF(ISBLANK(Regressions!B54), " ", Regressions!B54)</f>
        <v>2006</v>
      </c>
      <c r="C44" s="233" t="str">
        <f>IF(ISBLANK(Regressions!C54), " ", Regressions!C54)</f>
        <v>Rural</v>
      </c>
      <c r="D44" s="237">
        <f>IF(ISBLANK(Regressions!D54), " ", Regressions!D54)</f>
        <v>346471.9973766327</v>
      </c>
      <c r="E44" s="387" t="e">
        <f>IF(ISNUMBER(Regressions!E54),ROUND(Regressions!E54, 1), NA())</f>
        <v>#N/A</v>
      </c>
      <c r="F44" s="300"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0"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0"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5" t="str">
        <f>IF(ISBLANK(Regressions!A55), " ", Regressions!A55)</f>
        <v>Croatia</v>
      </c>
      <c r="B45" s="230">
        <f>IF(ISBLANK(Regressions!B55), " ", Regressions!B55)</f>
        <v>2007</v>
      </c>
      <c r="C45" s="233" t="str">
        <f>IF(ISBLANK(Regressions!C55), " ", Regressions!C55)</f>
        <v>Rural</v>
      </c>
      <c r="D45" s="237">
        <f>IF(ISBLANK(Regressions!D55), " ", Regressions!D55)</f>
        <v>337856.99082992552</v>
      </c>
      <c r="E45" s="387" t="e">
        <f>IF(ISNUMBER(Regressions!E55),ROUND(Regressions!E55, 1), NA())</f>
        <v>#N/A</v>
      </c>
      <c r="F45" s="300"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0"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0"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5" t="str">
        <f>IF(ISBLANK(Regressions!A56), " ", Regressions!A56)</f>
        <v>Croatia</v>
      </c>
      <c r="B46" s="230">
        <f>IF(ISBLANK(Regressions!B56), " ", Regressions!B56)</f>
        <v>2008</v>
      </c>
      <c r="C46" s="233" t="str">
        <f>IF(ISBLANK(Regressions!C56), " ", Regressions!C56)</f>
        <v>Rural</v>
      </c>
      <c r="D46" s="237">
        <f>IF(ISBLANK(Regressions!D56), " ", Regressions!D56)</f>
        <v>327876.01135498047</v>
      </c>
      <c r="E46" s="387" t="e">
        <f>IF(ISNUMBER(Regressions!E56),ROUND(Regressions!E56, 1), NA())</f>
        <v>#N/A</v>
      </c>
      <c r="F46" s="300"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0"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0"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5" t="str">
        <f>IF(ISBLANK(Regressions!A57), " ", Regressions!A57)</f>
        <v>Croatia</v>
      </c>
      <c r="B47" s="230">
        <f>IF(ISBLANK(Regressions!B57), " ", Regressions!B57)</f>
        <v>2009</v>
      </c>
      <c r="C47" s="233" t="str">
        <f>IF(ISBLANK(Regressions!C57), " ", Regressions!C57)</f>
        <v>Rural</v>
      </c>
      <c r="D47" s="237">
        <f>IF(ISBLANK(Regressions!D57), " ", Regressions!D57)</f>
        <v>317747.99612800602</v>
      </c>
      <c r="E47" s="387" t="e">
        <f>IF(ISNUMBER(Regressions!E57),ROUND(Regressions!E57, 1), NA())</f>
        <v>#N/A</v>
      </c>
      <c r="F47" s="300"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0"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0"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5" t="str">
        <f>IF(ISBLANK(Regressions!A58), " ", Regressions!A58)</f>
        <v>Croatia</v>
      </c>
      <c r="B48" s="230">
        <f>IF(ISBLANK(Regressions!B58), " ", Regressions!B58)</f>
        <v>2010</v>
      </c>
      <c r="C48" s="233" t="str">
        <f>IF(ISBLANK(Regressions!C58), " ", Regressions!C58)</f>
        <v>Rural</v>
      </c>
      <c r="D48" s="237">
        <f>IF(ISBLANK(Regressions!D58), " ", Regressions!D58)</f>
        <v>310853.99318023684</v>
      </c>
      <c r="E48" s="387" t="e">
        <f>IF(ISNUMBER(Regressions!E58),ROUND(Regressions!E58, 1), NA())</f>
        <v>#N/A</v>
      </c>
      <c r="F48" s="300"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0" t="e">
        <f>IF(ISNUMBER(Regressions!K58),ROUND(Regressions!K58, 1), NA())</f>
        <v>#N/A</v>
      </c>
      <c r="L48" s="392">
        <f>IF(ISNUMBER(Regressions!L58),ROUND(Regressions!L58, 1), NA())</f>
        <v>39</v>
      </c>
      <c r="M48" s="389" t="e">
        <f>IF(ISNUMBER(Regressions!M58),ROUND(Regressions!M58, 1), NA())</f>
        <v>#N/A</v>
      </c>
      <c r="N48" s="393" t="e">
        <f>IF(ISNUMBER(Regressions!N58),ROUND(Regressions!N58, 1), NA())</f>
        <v>#N/A</v>
      </c>
      <c r="O48" s="387" t="e">
        <f>IF(ISNUMBER(Regressions!O58),ROUND(Regressions!O58, 1), NA())</f>
        <v>#N/A</v>
      </c>
      <c r="P48" s="300" t="e">
        <f>IF(ISNUMBER(Regressions!P58),ROUND(Regressions!P58, 1), NA())</f>
        <v>#N/A</v>
      </c>
      <c r="Q48" s="394">
        <f>IF(ISNUMBER(Regressions!Q58),ROUND(Regressions!Q58, 1), NA())</f>
        <v>26</v>
      </c>
      <c r="R48" s="389" t="e">
        <f>IF(ISNUMBER(Regressions!R58),ROUND(Regressions!R58, 1), NA())</f>
        <v>#N/A</v>
      </c>
      <c r="S48" s="390" t="e">
        <f>IF(ISNUMBER(Regressions!S58),ROUND(Regressions!S58, 1), NA())</f>
        <v>#N/A</v>
      </c>
    </row>
    <row r="49" x14ac:dyDescent="0.2">
      <c r="A49" s="235" t="str">
        <f>IF(ISBLANK(Regressions!A59), " ", Regressions!A59)</f>
        <v>Croatia</v>
      </c>
      <c r="B49" s="230">
        <f>IF(ISBLANK(Regressions!B59), " ", Regressions!B59)</f>
        <v>2011</v>
      </c>
      <c r="C49" s="233" t="str">
        <f>IF(ISBLANK(Regressions!C59), " ", Regressions!C59)</f>
        <v>Rural</v>
      </c>
      <c r="D49" s="237">
        <f>IF(ISBLANK(Regressions!D59), " ", Regressions!D59)</f>
        <v>304375.99124473572</v>
      </c>
      <c r="E49" s="387" t="e">
        <f>IF(ISNUMBER(Regressions!E59),ROUND(Regressions!E59, 1), NA())</f>
        <v>#N/A</v>
      </c>
      <c r="F49" s="300"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0" t="e">
        <f>IF(ISNUMBER(Regressions!K59),ROUND(Regressions!K59, 1), NA())</f>
        <v>#N/A</v>
      </c>
      <c r="L49" s="392">
        <f>IF(ISNUMBER(Regressions!L59),ROUND(Regressions!L59, 1), NA())</f>
        <v>39</v>
      </c>
      <c r="M49" s="389" t="e">
        <f>IF(ISNUMBER(Regressions!M59),ROUND(Regressions!M59, 1), NA())</f>
        <v>#N/A</v>
      </c>
      <c r="N49" s="393" t="e">
        <f>IF(ISNUMBER(Regressions!N59),ROUND(Regressions!N59, 1), NA())</f>
        <v>#N/A</v>
      </c>
      <c r="O49" s="387" t="e">
        <f>IF(ISNUMBER(Regressions!O59),ROUND(Regressions!O59, 1), NA())</f>
        <v>#N/A</v>
      </c>
      <c r="P49" s="300" t="e">
        <f>IF(ISNUMBER(Regressions!P59),ROUND(Regressions!P59, 1), NA())</f>
        <v>#N/A</v>
      </c>
      <c r="Q49" s="394">
        <f>IF(ISNUMBER(Regressions!Q59),ROUND(Regressions!Q59, 1), NA())</f>
        <v>26</v>
      </c>
      <c r="R49" s="389" t="e">
        <f>IF(ISNUMBER(Regressions!R59),ROUND(Regressions!R59, 1), NA())</f>
        <v>#N/A</v>
      </c>
      <c r="S49" s="390" t="e">
        <f>IF(ISNUMBER(Regressions!S59),ROUND(Regressions!S59, 1), NA())</f>
        <v>#N/A</v>
      </c>
    </row>
    <row r="50" x14ac:dyDescent="0.2">
      <c r="A50" s="235" t="str">
        <f>IF(ISBLANK(Regressions!A60), " ", Regressions!A60)</f>
        <v>Croatia</v>
      </c>
      <c r="B50" s="230">
        <f>IF(ISBLANK(Regressions!B60), " ", Regressions!B60)</f>
        <v>2012</v>
      </c>
      <c r="C50" s="233" t="str">
        <f>IF(ISBLANK(Regressions!C60), " ", Regressions!C60)</f>
        <v>Rural</v>
      </c>
      <c r="D50" s="237">
        <f>IF(ISBLANK(Regressions!D60), " ", Regressions!D60)</f>
        <v>300017.9985349655</v>
      </c>
      <c r="E50" s="387" t="e">
        <f>IF(ISNUMBER(Regressions!E60),ROUND(Regressions!E60, 1), NA())</f>
        <v>#N/A</v>
      </c>
      <c r="F50" s="300"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0" t="e">
        <f>IF(ISNUMBER(Regressions!K60),ROUND(Regressions!K60, 1), NA())</f>
        <v>#N/A</v>
      </c>
      <c r="L50" s="392">
        <f>IF(ISNUMBER(Regressions!L60),ROUND(Regressions!L60, 1), NA())</f>
        <v>39</v>
      </c>
      <c r="M50" s="389" t="e">
        <f>IF(ISNUMBER(Regressions!M60),ROUND(Regressions!M60, 1), NA())</f>
        <v>#N/A</v>
      </c>
      <c r="N50" s="393" t="e">
        <f>IF(ISNUMBER(Regressions!N60),ROUND(Regressions!N60, 1), NA())</f>
        <v>#N/A</v>
      </c>
      <c r="O50" s="387" t="e">
        <f>IF(ISNUMBER(Regressions!O60),ROUND(Regressions!O60, 1), NA())</f>
        <v>#N/A</v>
      </c>
      <c r="P50" s="300" t="e">
        <f>IF(ISNUMBER(Regressions!P60),ROUND(Regressions!P60, 1), NA())</f>
        <v>#N/A</v>
      </c>
      <c r="Q50" s="394">
        <f>IF(ISNUMBER(Regressions!Q60),ROUND(Regressions!Q60, 1), NA())</f>
        <v>26</v>
      </c>
      <c r="R50" s="389" t="e">
        <f>IF(ISNUMBER(Regressions!R60),ROUND(Regressions!R60, 1), NA())</f>
        <v>#N/A</v>
      </c>
      <c r="S50" s="390" t="e">
        <f>IF(ISNUMBER(Regressions!S60),ROUND(Regressions!S60, 1), NA())</f>
        <v>#N/A</v>
      </c>
    </row>
    <row r="51" x14ac:dyDescent="0.2">
      <c r="A51" s="235" t="str">
        <f>IF(ISBLANK(Regressions!A61), " ", Regressions!A61)</f>
        <v>Croatia</v>
      </c>
      <c r="B51" s="230">
        <f>IF(ISBLANK(Regressions!B61), " ", Regressions!B61)</f>
        <v>2013</v>
      </c>
      <c r="C51" s="233" t="str">
        <f>IF(ISBLANK(Regressions!C61), " ", Regressions!C61)</f>
        <v>Rural</v>
      </c>
      <c r="D51" s="237">
        <f>IF(ISBLANK(Regressions!D61), " ", Regressions!D61)</f>
        <v>297406.9914376068</v>
      </c>
      <c r="E51" s="387" t="e">
        <f>IF(ISNUMBER(Regressions!E61),ROUND(Regressions!E61, 1), NA())</f>
        <v>#N/A</v>
      </c>
      <c r="F51" s="300"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0" t="e">
        <f>IF(ISNUMBER(Regressions!K61),ROUND(Regressions!K61, 1), NA())</f>
        <v>#N/A</v>
      </c>
      <c r="L51" s="392">
        <f>IF(ISNUMBER(Regressions!L61),ROUND(Regressions!L61, 1), NA())</f>
        <v>39</v>
      </c>
      <c r="M51" s="389" t="e">
        <f>IF(ISNUMBER(Regressions!M61),ROUND(Regressions!M61, 1), NA())</f>
        <v>#N/A</v>
      </c>
      <c r="N51" s="393" t="e">
        <f>IF(ISNUMBER(Regressions!N61),ROUND(Regressions!N61, 1), NA())</f>
        <v>#N/A</v>
      </c>
      <c r="O51" s="387" t="e">
        <f>IF(ISNUMBER(Regressions!O61),ROUND(Regressions!O61, 1), NA())</f>
        <v>#N/A</v>
      </c>
      <c r="P51" s="300" t="e">
        <f>IF(ISNUMBER(Regressions!P61),ROUND(Regressions!P61, 1), NA())</f>
        <v>#N/A</v>
      </c>
      <c r="Q51" s="394">
        <f>IF(ISNUMBER(Regressions!Q61),ROUND(Regressions!Q61, 1), NA())</f>
        <v>26</v>
      </c>
      <c r="R51" s="389" t="e">
        <f>IF(ISNUMBER(Regressions!R61),ROUND(Regressions!R61, 1), NA())</f>
        <v>#N/A</v>
      </c>
      <c r="S51" s="390" t="e">
        <f>IF(ISNUMBER(Regressions!S61),ROUND(Regressions!S61, 1), NA())</f>
        <v>#N/A</v>
      </c>
    </row>
    <row r="52" x14ac:dyDescent="0.2">
      <c r="A52" s="235" t="str">
        <f>IF(ISBLANK(Regressions!A62), " ", Regressions!A62)</f>
        <v>Croatia</v>
      </c>
      <c r="B52" s="230">
        <f>IF(ISBLANK(Regressions!B62), " ", Regressions!B62)</f>
        <v>2014</v>
      </c>
      <c r="C52" s="233" t="str">
        <f>IF(ISBLANK(Regressions!C62), " ", Regressions!C62)</f>
        <v>Rural</v>
      </c>
      <c r="D52" s="237">
        <f>IF(ISBLANK(Regressions!D62), " ", Regressions!D62)</f>
        <v>295310.99524539948</v>
      </c>
      <c r="E52" s="387" t="e">
        <f>IF(ISNUMBER(Regressions!E62),ROUND(Regressions!E62, 1), NA())</f>
        <v>#N/A</v>
      </c>
      <c r="F52" s="300"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0" t="e">
        <f>IF(ISNUMBER(Regressions!K62),ROUND(Regressions!K62, 1), NA())</f>
        <v>#N/A</v>
      </c>
      <c r="L52" s="392">
        <f>IF(ISNUMBER(Regressions!L62),ROUND(Regressions!L62, 1), NA())</f>
        <v>39</v>
      </c>
      <c r="M52" s="389" t="e">
        <f>IF(ISNUMBER(Regressions!M62),ROUND(Regressions!M62, 1), NA())</f>
        <v>#N/A</v>
      </c>
      <c r="N52" s="393" t="e">
        <f>IF(ISNUMBER(Regressions!N62),ROUND(Regressions!N62, 1), NA())</f>
        <v>#N/A</v>
      </c>
      <c r="O52" s="387" t="e">
        <f>IF(ISNUMBER(Regressions!O62),ROUND(Regressions!O62, 1), NA())</f>
        <v>#N/A</v>
      </c>
      <c r="P52" s="300" t="e">
        <f>IF(ISNUMBER(Regressions!P62),ROUND(Regressions!P62, 1), NA())</f>
        <v>#N/A</v>
      </c>
      <c r="Q52" s="394">
        <f>IF(ISNUMBER(Regressions!Q62),ROUND(Regressions!Q62, 1), NA())</f>
        <v>26</v>
      </c>
      <c r="R52" s="389" t="e">
        <f>IF(ISNUMBER(Regressions!R62),ROUND(Regressions!R62, 1), NA())</f>
        <v>#N/A</v>
      </c>
      <c r="S52" s="390" t="e">
        <f>IF(ISNUMBER(Regressions!S62),ROUND(Regressions!S62, 1), NA())</f>
        <v>#N/A</v>
      </c>
    </row>
    <row r="53" x14ac:dyDescent="0.2">
      <c r="A53" s="235" t="str">
        <f>IF(ISBLANK(Regressions!A63), " ", Regressions!A63)</f>
        <v>Croatia</v>
      </c>
      <c r="B53" s="230">
        <f>IF(ISBLANK(Regressions!B63), " ", Regressions!B63)</f>
        <v>2015</v>
      </c>
      <c r="C53" s="233" t="str">
        <f>IF(ISBLANK(Regressions!C63), " ", Regressions!C63)</f>
        <v>Rural</v>
      </c>
      <c r="D53" s="237">
        <f>IF(ISBLANK(Regressions!D63), " ", Regressions!D63)</f>
        <v>290891.01342208864</v>
      </c>
      <c r="E53" s="387" t="e">
        <f>IF(ISNUMBER(Regressions!E63),ROUND(Regressions!E63, 1), NA())</f>
        <v>#N/A</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0" t="e">
        <f>IF(ISNUMBER(Regressions!K63),ROUND(Regressions!K63, 1), NA())</f>
        <v>#N/A</v>
      </c>
      <c r="L53" s="392">
        <f>IF(ISNUMBER(Regressions!L63),ROUND(Regressions!L63, 1), NA())</f>
        <v>39</v>
      </c>
      <c r="M53" s="389" t="e">
        <f>IF(ISNUMBER(Regressions!M63),ROUND(Regressions!M63, 1), NA())</f>
        <v>#N/A</v>
      </c>
      <c r="N53" s="393" t="e">
        <f>IF(ISNUMBER(Regressions!N63),ROUND(Regressions!N63, 1), NA())</f>
        <v>#N/A</v>
      </c>
      <c r="O53" s="387" t="e">
        <f>IF(ISNUMBER(Regressions!O63),ROUND(Regressions!O63, 1), NA())</f>
        <v>#N/A</v>
      </c>
      <c r="P53" s="300" t="e">
        <f>IF(ISNUMBER(Regressions!P63),ROUND(Regressions!P63, 1), NA())</f>
        <v>#N/A</v>
      </c>
      <c r="Q53" s="394">
        <f>IF(ISNUMBER(Regressions!Q63),ROUND(Regressions!Q63, 1), NA())</f>
        <v>26</v>
      </c>
      <c r="R53" s="389" t="e">
        <f>IF(ISNUMBER(Regressions!R63),ROUND(Regressions!R63, 1), NA())</f>
        <v>#N/A</v>
      </c>
      <c r="S53" s="390" t="e">
        <f>IF(ISNUMBER(Regressions!S63),ROUND(Regressions!S63, 1), NA())</f>
        <v>#N/A</v>
      </c>
    </row>
    <row r="54" x14ac:dyDescent="0.2">
      <c r="A54" s="364" t="str">
        <f>IF(ISBLANK(Regressions!A64), " ", Regressions!A64)</f>
        <v>Croatia</v>
      </c>
      <c r="B54" s="365">
        <f>IF(ISBLANK(Regressions!B64), " ", Regressions!B64)</f>
        <v>2016</v>
      </c>
      <c r="C54" s="366" t="str">
        <f>IF(ISBLANK(Regressions!C64), " ", Regressions!C64)</f>
        <v>Rural</v>
      </c>
      <c r="D54" s="367">
        <f>IF(ISBLANK(Regressions!D64), " ", Regressions!D64)</f>
        <v>286288.98990497587</v>
      </c>
      <c r="E54" s="395" t="e">
        <f>IF(ISNUMBER(Regressions!E64),ROUND(Regressions!E64, 1), NA())</f>
        <v>#N/A</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1" t="e">
        <f>IF(ISNUMBER(Regressions!K64),ROUND(Regressions!K64, 1), NA())</f>
        <v>#N/A</v>
      </c>
      <c r="L54" s="400">
        <f>IF(ISNUMBER(Regressions!L64),ROUND(Regressions!L64, 1), NA())</f>
        <v>39</v>
      </c>
      <c r="M54" s="397" t="e">
        <f>IF(ISNUMBER(Regressions!M64),ROUND(Regressions!M64, 1), NA())</f>
        <v>#N/A</v>
      </c>
      <c r="N54" s="401" t="e">
        <f>IF(ISNUMBER(Regressions!N64),ROUND(Regressions!N64, 1), NA())</f>
        <v>#N/A</v>
      </c>
      <c r="O54" s="395" t="e">
        <f>IF(ISNUMBER(Regressions!O64),ROUND(Regressions!O64, 1), NA())</f>
        <v>#N/A</v>
      </c>
      <c r="P54" s="301" t="e">
        <f>IF(ISNUMBER(Regressions!P64),ROUND(Regressions!P64, 1), NA())</f>
        <v>#N/A</v>
      </c>
      <c r="Q54" s="402">
        <f>IF(ISNUMBER(Regressions!Q64),ROUND(Regressions!Q64, 1), NA())</f>
        <v>26</v>
      </c>
      <c r="R54" s="397" t="e">
        <f>IF(ISNUMBER(Regressions!R64),ROUND(Regressions!R64, 1), NA())</f>
        <v>#N/A</v>
      </c>
      <c r="S54" s="398" t="e">
        <f>IF(ISNUMBER(Regressions!S64),ROUND(Regressions!S64, 1), NA())</f>
        <v>#N/A</v>
      </c>
    </row>
    <row r="55" x14ac:dyDescent="0.2">
      <c r="A55" s="235" t="str">
        <f>IF(ISBLANK(Regressions!A65), " ", Regressions!A65)</f>
        <v>Croatia</v>
      </c>
      <c r="B55" s="230">
        <f>IF(ISBLANK(Regressions!B65), " ", Regressions!B65)</f>
        <v>2000</v>
      </c>
      <c r="C55" s="233" t="str">
        <f>IF(ISBLANK(Regressions!C65), " ", Regressions!C65)</f>
        <v>Pre-primary</v>
      </c>
      <c r="D55" s="237">
        <f>IF(ISBLANK(Regressions!D65), " ", Regressions!D65)</f>
        <v>186323</v>
      </c>
      <c r="E55" s="387" t="e">
        <f>IF(ISNUMBER(Regressions!E65),ROUND(Regressions!E65, 1), NA())</f>
        <v>#N/A</v>
      </c>
      <c r="F55" s="300"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5" t="str">
        <f>IF(ISBLANK(Regressions!A66), " ", Regressions!A66)</f>
        <v>Croatia</v>
      </c>
      <c r="B56" s="230">
        <f>IF(ISBLANK(Regressions!B66), " ", Regressions!B66)</f>
        <v>2001</v>
      </c>
      <c r="C56" s="233" t="str">
        <f>IF(ISBLANK(Regressions!C66), " ", Regressions!C66)</f>
        <v>Pre-primary</v>
      </c>
      <c r="D56" s="237">
        <f>IF(ISBLANK(Regressions!D66), " ", Regressions!D66)</f>
        <v>184360</v>
      </c>
      <c r="E56" s="387" t="e">
        <f>IF(ISNUMBER(Regressions!E66),ROUND(Regressions!E66, 1), NA())</f>
        <v>#N/A</v>
      </c>
      <c r="F56" s="300"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5" t="str">
        <f>IF(ISBLANK(Regressions!A67), " ", Regressions!A67)</f>
        <v>Croatia</v>
      </c>
      <c r="B57" s="230">
        <f>IF(ISBLANK(Regressions!B67), " ", Regressions!B67)</f>
        <v>2002</v>
      </c>
      <c r="C57" s="233" t="str">
        <f>IF(ISBLANK(Regressions!C67), " ", Regressions!C67)</f>
        <v>Pre-primary</v>
      </c>
      <c r="D57" s="237">
        <f>IF(ISBLANK(Regressions!D67), " ", Regressions!D67)</f>
        <v>186164</v>
      </c>
      <c r="E57" s="387" t="e">
        <f>IF(ISNUMBER(Regressions!E67),ROUND(Regressions!E67, 1), NA())</f>
        <v>#N/A</v>
      </c>
      <c r="F57" s="300"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5" t="str">
        <f>IF(ISBLANK(Regressions!A68), " ", Regressions!A68)</f>
        <v>Croatia</v>
      </c>
      <c r="B58" s="230">
        <f>IF(ISBLANK(Regressions!B68), " ", Regressions!B68)</f>
        <v>2003</v>
      </c>
      <c r="C58" s="233" t="str">
        <f>IF(ISBLANK(Regressions!C68), " ", Regressions!C68)</f>
        <v>Pre-primary</v>
      </c>
      <c r="D58" s="237">
        <f>IF(ISBLANK(Regressions!D68), " ", Regressions!D68)</f>
        <v>190400</v>
      </c>
      <c r="E58" s="387" t="e">
        <f>IF(ISNUMBER(Regressions!E68),ROUND(Regressions!E68, 1), NA())</f>
        <v>#N/A</v>
      </c>
      <c r="F58" s="300"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5" t="str">
        <f>IF(ISBLANK(Regressions!A69), " ", Regressions!A69)</f>
        <v>Croatia</v>
      </c>
      <c r="B59" s="230">
        <f>IF(ISBLANK(Regressions!B69), " ", Regressions!B69)</f>
        <v>2004</v>
      </c>
      <c r="C59" s="233" t="str">
        <f>IF(ISBLANK(Regressions!C69), " ", Regressions!C69)</f>
        <v>Pre-primary</v>
      </c>
      <c r="D59" s="237">
        <f>IF(ISBLANK(Regressions!D69), " ", Regressions!D69)</f>
        <v>194491</v>
      </c>
      <c r="E59" s="387" t="e">
        <f>IF(ISNUMBER(Regressions!E69),ROUND(Regressions!E69, 1), NA())</f>
        <v>#N/A</v>
      </c>
      <c r="F59" s="300"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5" t="str">
        <f>IF(ISBLANK(Regressions!A70), " ", Regressions!A70)</f>
        <v>Croatia</v>
      </c>
      <c r="B60" s="230">
        <f>IF(ISBLANK(Regressions!B70), " ", Regressions!B70)</f>
        <v>2005</v>
      </c>
      <c r="C60" s="233" t="str">
        <f>IF(ISBLANK(Regressions!C70), " ", Regressions!C70)</f>
        <v>Pre-primary</v>
      </c>
      <c r="D60" s="237">
        <f>IF(ISBLANK(Regressions!D70), " ", Regressions!D70)</f>
        <v>191511</v>
      </c>
      <c r="E60" s="387" t="e">
        <f>IF(ISNUMBER(Regressions!E70),ROUND(Regressions!E70, 1), NA())</f>
        <v>#N/A</v>
      </c>
      <c r="F60" s="300"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5" t="str">
        <f>IF(ISBLANK(Regressions!A71), " ", Regressions!A71)</f>
        <v>Croatia</v>
      </c>
      <c r="B61" s="230">
        <f>IF(ISBLANK(Regressions!B71), " ", Regressions!B71)</f>
        <v>2006</v>
      </c>
      <c r="C61" s="233" t="str">
        <f>IF(ISBLANK(Regressions!C71), " ", Regressions!C71)</f>
        <v>Pre-primary</v>
      </c>
      <c r="D61" s="237">
        <f>IF(ISBLANK(Regressions!D71), " ", Regressions!D71)</f>
        <v>188123</v>
      </c>
      <c r="E61" s="387" t="e">
        <f>IF(ISNUMBER(Regressions!E71),ROUND(Regressions!E71, 1), NA())</f>
        <v>#N/A</v>
      </c>
      <c r="F61" s="300"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5" t="str">
        <f>IF(ISBLANK(Regressions!A72), " ", Regressions!A72)</f>
        <v>Croatia</v>
      </c>
      <c r="B62" s="230">
        <f>IF(ISBLANK(Regressions!B72), " ", Regressions!B72)</f>
        <v>2007</v>
      </c>
      <c r="C62" s="233" t="str">
        <f>IF(ISBLANK(Regressions!C72), " ", Regressions!C72)</f>
        <v>Pre-primary</v>
      </c>
      <c r="D62" s="237">
        <f>IF(ISBLANK(Regressions!D72), " ", Regressions!D72)</f>
        <v>180565</v>
      </c>
      <c r="E62" s="387" t="e">
        <f>IF(ISNUMBER(Regressions!E72),ROUND(Regressions!E72, 1), NA())</f>
        <v>#N/A</v>
      </c>
      <c r="F62" s="300"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5" t="str">
        <f>IF(ISBLANK(Regressions!A73), " ", Regressions!A73)</f>
        <v>Croatia</v>
      </c>
      <c r="B63" s="230">
        <f>IF(ISBLANK(Regressions!B73), " ", Regressions!B73)</f>
        <v>2008</v>
      </c>
      <c r="C63" s="233" t="str">
        <f>IF(ISBLANK(Regressions!C73), " ", Regressions!C73)</f>
        <v>Pre-primary</v>
      </c>
      <c r="D63" s="237">
        <f>IF(ISBLANK(Regressions!D73), " ", Regressions!D73)</f>
        <v>170998</v>
      </c>
      <c r="E63" s="387" t="e">
        <f>IF(ISNUMBER(Regressions!E73),ROUND(Regressions!E73, 1), NA())</f>
        <v>#N/A</v>
      </c>
      <c r="F63" s="300"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5" t="str">
        <f>IF(ISBLANK(Regressions!A74), " ", Regressions!A74)</f>
        <v>Croatia</v>
      </c>
      <c r="B64" s="230">
        <f>IF(ISBLANK(Regressions!B74), " ", Regressions!B74)</f>
        <v>2009</v>
      </c>
      <c r="C64" s="233" t="str">
        <f>IF(ISBLANK(Regressions!C74), " ", Regressions!C74)</f>
        <v>Pre-primary</v>
      </c>
      <c r="D64" s="237">
        <f>IF(ISBLANK(Regressions!D74), " ", Regressions!D74)</f>
        <v>162114</v>
      </c>
      <c r="E64" s="387" t="e">
        <f>IF(ISNUMBER(Regressions!E74),ROUND(Regressions!E74, 1), NA())</f>
        <v>#N/A</v>
      </c>
      <c r="F64" s="300"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5" t="str">
        <f>IF(ISBLANK(Regressions!A75), " ", Regressions!A75)</f>
        <v>Croatia</v>
      </c>
      <c r="B65" s="230">
        <f>IF(ISBLANK(Regressions!B75), " ", Regressions!B75)</f>
        <v>2010</v>
      </c>
      <c r="C65" s="233" t="str">
        <f>IF(ISBLANK(Regressions!C75), " ", Regressions!C75)</f>
        <v>Pre-primary</v>
      </c>
      <c r="D65" s="237">
        <f>IF(ISBLANK(Regressions!D75), " ", Regressions!D75)</f>
        <v>161048</v>
      </c>
      <c r="E65" s="387" t="e">
        <f>IF(ISNUMBER(Regressions!E75),ROUND(Regressions!E75, 1), NA())</f>
        <v>#N/A</v>
      </c>
      <c r="F65" s="300"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5" t="str">
        <f>IF(ISBLANK(Regressions!A76), " ", Regressions!A76)</f>
        <v>Croatia</v>
      </c>
      <c r="B66" s="230">
        <f>IF(ISBLANK(Regressions!B76), " ", Regressions!B76)</f>
        <v>2011</v>
      </c>
      <c r="C66" s="233" t="str">
        <f>IF(ISBLANK(Regressions!C76), " ", Regressions!C76)</f>
        <v>Pre-primary</v>
      </c>
      <c r="D66" s="237">
        <f>IF(ISBLANK(Regressions!D76), " ", Regressions!D76)</f>
        <v>160740</v>
      </c>
      <c r="E66" s="387" t="e">
        <f>IF(ISNUMBER(Regressions!E76),ROUND(Regressions!E76, 1), NA())</f>
        <v>#N/A</v>
      </c>
      <c r="F66" s="300"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0"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5" t="str">
        <f>IF(ISBLANK(Regressions!A77), " ", Regressions!A77)</f>
        <v>Croatia</v>
      </c>
      <c r="B67" s="230">
        <f>IF(ISBLANK(Regressions!B77), " ", Regressions!B77)</f>
        <v>2012</v>
      </c>
      <c r="C67" s="233" t="str">
        <f>IF(ISBLANK(Regressions!C77), " ", Regressions!C77)</f>
        <v>Pre-primary</v>
      </c>
      <c r="D67" s="237">
        <f>IF(ISBLANK(Regressions!D77), " ", Regressions!D77)</f>
        <v>164546</v>
      </c>
      <c r="E67" s="387" t="e">
        <f>IF(ISNUMBER(Regressions!E77),ROUND(Regressions!E77, 1), NA())</f>
        <v>#N/A</v>
      </c>
      <c r="F67" s="300"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0"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5" t="str">
        <f>IF(ISBLANK(Regressions!A78), " ", Regressions!A78)</f>
        <v>Croatia</v>
      </c>
      <c r="B68" s="230">
        <f>IF(ISBLANK(Regressions!B78), " ", Regressions!B78)</f>
        <v>2013</v>
      </c>
      <c r="C68" s="233" t="str">
        <f>IF(ISBLANK(Regressions!C78), " ", Regressions!C78)</f>
        <v>Pre-primary</v>
      </c>
      <c r="D68" s="237">
        <f>IF(ISBLANK(Regressions!D78), " ", Regressions!D78)</f>
        <v>170638</v>
      </c>
      <c r="E68" s="387" t="e">
        <f>IF(ISNUMBER(Regressions!E78),ROUND(Regressions!E78, 1), NA())</f>
        <v>#N/A</v>
      </c>
      <c r="F68" s="300"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0"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5" t="str">
        <f>IF(ISBLANK(Regressions!A79), " ", Regressions!A79)</f>
        <v>Croatia</v>
      </c>
      <c r="B69" s="230">
        <f>IF(ISBLANK(Regressions!B79), " ", Regressions!B79)</f>
        <v>2014</v>
      </c>
      <c r="C69" s="233" t="str">
        <f>IF(ISBLANK(Regressions!C79), " ", Regressions!C79)</f>
        <v>Pre-primary</v>
      </c>
      <c r="D69" s="237">
        <f>IF(ISBLANK(Regressions!D79), " ", Regressions!D79)</f>
        <v>176672</v>
      </c>
      <c r="E69" s="387" t="e">
        <f>IF(ISNUMBER(Regressions!E79),ROUND(Regressions!E79, 1), NA())</f>
        <v>#N/A</v>
      </c>
      <c r="F69" s="300"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0"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5" t="str">
        <f>IF(ISBLANK(Regressions!A80), " ", Regressions!A80)</f>
        <v>Croatia</v>
      </c>
      <c r="B70" s="230">
        <f>IF(ISBLANK(Regressions!B80), " ", Regressions!B80)</f>
        <v>2015</v>
      </c>
      <c r="C70" s="233" t="str">
        <f>IF(ISBLANK(Regressions!C80), " ", Regressions!C80)</f>
        <v>Pre-primary</v>
      </c>
      <c r="D70" s="237">
        <f>IF(ISBLANK(Regressions!D80), " ", Regressions!D80)</f>
        <v>176579</v>
      </c>
      <c r="E70" s="387" t="e">
        <f>IF(ISNUMBER(Regressions!E80),ROUND(Regressions!E80, 1), NA())</f>
        <v>#N/A</v>
      </c>
      <c r="F70" s="300"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0"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Croatia</v>
      </c>
      <c r="B71" s="365">
        <f>IF(ISBLANK(Regressions!B81), " ", Regressions!B81)</f>
        <v>2016</v>
      </c>
      <c r="C71" s="366" t="str">
        <f>IF(ISBLANK(Regressions!C81), " ", Regressions!C81)</f>
        <v>Pre-primary</v>
      </c>
      <c r="D71" s="367">
        <f>IF(ISBLANK(Regressions!D81), " ", Regressions!D81)</f>
        <v>175750</v>
      </c>
      <c r="E71" s="395" t="e">
        <f>IF(ISNUMBER(Regressions!E81),ROUND(Regressions!E81, 1), NA())</f>
        <v>#N/A</v>
      </c>
      <c r="F71" s="301"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1"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5" t="str">
        <f>IF(ISBLANK(Regressions!A82), " ", Regressions!A82)</f>
        <v>Croatia</v>
      </c>
      <c r="B72" s="230">
        <f>IF(ISBLANK(Regressions!B82), " ", Regressions!B82)</f>
        <v>2000</v>
      </c>
      <c r="C72" s="233" t="str">
        <f>IF(ISBLANK(Regressions!C82), " ", Regressions!C82)</f>
        <v>Primary</v>
      </c>
      <c r="D72" s="237">
        <f>IF(ISBLANK(Regressions!D82), " ", Regressions!D82)</f>
        <v>209460</v>
      </c>
      <c r="E72" s="387" t="e">
        <f>IF(ISNUMBER(Regressions!E82),ROUND(Regressions!E82, 1), NA())</f>
        <v>#N/A</v>
      </c>
      <c r="F72" s="300"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0"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0"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5" t="str">
        <f>IF(ISBLANK(Regressions!A83), " ", Regressions!A83)</f>
        <v>Croatia</v>
      </c>
      <c r="B73" s="230">
        <f>IF(ISBLANK(Regressions!B83), " ", Regressions!B83)</f>
        <v>2001</v>
      </c>
      <c r="C73" s="233" t="str">
        <f>IF(ISBLANK(Regressions!C83), " ", Regressions!C83)</f>
        <v>Primary</v>
      </c>
      <c r="D73" s="237">
        <f>IF(ISBLANK(Regressions!D83), " ", Regressions!D83)</f>
        <v>201509</v>
      </c>
      <c r="E73" s="387" t="e">
        <f>IF(ISNUMBER(Regressions!E83),ROUND(Regressions!E83, 1), NA())</f>
        <v>#N/A</v>
      </c>
      <c r="F73" s="300"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0"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0"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5" t="str">
        <f>IF(ISBLANK(Regressions!A84), " ", Regressions!A84)</f>
        <v>Croatia</v>
      </c>
      <c r="B74" s="230">
        <f>IF(ISBLANK(Regressions!B84), " ", Regressions!B84)</f>
        <v>2002</v>
      </c>
      <c r="C74" s="233" t="str">
        <f>IF(ISBLANK(Regressions!C84), " ", Regressions!C84)</f>
        <v>Primary</v>
      </c>
      <c r="D74" s="237">
        <f>IF(ISBLANK(Regressions!D84), " ", Regressions!D84)</f>
        <v>193603</v>
      </c>
      <c r="E74" s="387" t="e">
        <f>IF(ISNUMBER(Regressions!E84),ROUND(Regressions!E84, 1), NA())</f>
        <v>#N/A</v>
      </c>
      <c r="F74" s="300"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0"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0"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5" t="str">
        <f>IF(ISBLANK(Regressions!A85), " ", Regressions!A85)</f>
        <v>Croatia</v>
      </c>
      <c r="B75" s="230">
        <f>IF(ISBLANK(Regressions!B85), " ", Regressions!B85)</f>
        <v>2003</v>
      </c>
      <c r="C75" s="233" t="str">
        <f>IF(ISBLANK(Regressions!C85), " ", Regressions!C85)</f>
        <v>Primary</v>
      </c>
      <c r="D75" s="237">
        <f>IF(ISBLANK(Regressions!D85), " ", Regressions!D85)</f>
        <v>188691</v>
      </c>
      <c r="E75" s="387" t="e">
        <f>IF(ISNUMBER(Regressions!E85),ROUND(Regressions!E85, 1), NA())</f>
        <v>#N/A</v>
      </c>
      <c r="F75" s="300"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0"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0"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5" t="str">
        <f>IF(ISBLANK(Regressions!A86), " ", Regressions!A86)</f>
        <v>Croatia</v>
      </c>
      <c r="B76" s="230">
        <f>IF(ISBLANK(Regressions!B86), " ", Regressions!B86)</f>
        <v>2004</v>
      </c>
      <c r="C76" s="233" t="str">
        <f>IF(ISBLANK(Regressions!C86), " ", Regressions!C86)</f>
        <v>Primary</v>
      </c>
      <c r="D76" s="237">
        <f>IF(ISBLANK(Regressions!D86), " ", Regressions!D86)</f>
        <v>187618</v>
      </c>
      <c r="E76" s="387" t="e">
        <f>IF(ISNUMBER(Regressions!E86),ROUND(Regressions!E86, 1), NA())</f>
        <v>#N/A</v>
      </c>
      <c r="F76" s="300"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0"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0"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5" t="str">
        <f>IF(ISBLANK(Regressions!A87), " ", Regressions!A87)</f>
        <v>Croatia</v>
      </c>
      <c r="B77" s="230">
        <f>IF(ISBLANK(Regressions!B87), " ", Regressions!B87)</f>
        <v>2005</v>
      </c>
      <c r="C77" s="233" t="str">
        <f>IF(ISBLANK(Regressions!C87), " ", Regressions!C87)</f>
        <v>Primary</v>
      </c>
      <c r="D77" s="237">
        <f>IF(ISBLANK(Regressions!D87), " ", Regressions!D87)</f>
        <v>189900</v>
      </c>
      <c r="E77" s="387" t="e">
        <f>IF(ISNUMBER(Regressions!E87),ROUND(Regressions!E87, 1), NA())</f>
        <v>#N/A</v>
      </c>
      <c r="F77" s="300"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0"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0"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5" t="str">
        <f>IF(ISBLANK(Regressions!A88), " ", Regressions!A88)</f>
        <v>Croatia</v>
      </c>
      <c r="B78" s="230">
        <f>IF(ISBLANK(Regressions!B88), " ", Regressions!B88)</f>
        <v>2006</v>
      </c>
      <c r="C78" s="233" t="str">
        <f>IF(ISBLANK(Regressions!C88), " ", Regressions!C88)</f>
        <v>Primary</v>
      </c>
      <c r="D78" s="237">
        <f>IF(ISBLANK(Regressions!D88), " ", Regressions!D88)</f>
        <v>193388</v>
      </c>
      <c r="E78" s="387" t="e">
        <f>IF(ISNUMBER(Regressions!E88),ROUND(Regressions!E88, 1), NA())</f>
        <v>#N/A</v>
      </c>
      <c r="F78" s="300"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0"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0"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5" t="str">
        <f>IF(ISBLANK(Regressions!A89), " ", Regressions!A89)</f>
        <v>Croatia</v>
      </c>
      <c r="B79" s="230">
        <f>IF(ISBLANK(Regressions!B89), " ", Regressions!B89)</f>
        <v>2007</v>
      </c>
      <c r="C79" s="233" t="str">
        <f>IF(ISBLANK(Regressions!C89), " ", Regressions!C89)</f>
        <v>Primary</v>
      </c>
      <c r="D79" s="237">
        <f>IF(ISBLANK(Regressions!D89), " ", Regressions!D89)</f>
        <v>195136</v>
      </c>
      <c r="E79" s="387" t="e">
        <f>IF(ISNUMBER(Regressions!E89),ROUND(Regressions!E89, 1), NA())</f>
        <v>#N/A</v>
      </c>
      <c r="F79" s="300"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0"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0"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5" t="str">
        <f>IF(ISBLANK(Regressions!A90), " ", Regressions!A90)</f>
        <v>Croatia</v>
      </c>
      <c r="B80" s="230">
        <f>IF(ISBLANK(Regressions!B90), " ", Regressions!B90)</f>
        <v>2008</v>
      </c>
      <c r="C80" s="233" t="str">
        <f>IF(ISBLANK(Regressions!C90), " ", Regressions!C90)</f>
        <v>Primary</v>
      </c>
      <c r="D80" s="237">
        <f>IF(ISBLANK(Regressions!D90), " ", Regressions!D90)</f>
        <v>194247</v>
      </c>
      <c r="E80" s="387" t="e">
        <f>IF(ISNUMBER(Regressions!E90),ROUND(Regressions!E90, 1), NA())</f>
        <v>#N/A</v>
      </c>
      <c r="F80" s="300"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0"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0"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5" t="str">
        <f>IF(ISBLANK(Regressions!A91), " ", Regressions!A91)</f>
        <v>Croatia</v>
      </c>
      <c r="B81" s="230">
        <f>IF(ISBLANK(Regressions!B91), " ", Regressions!B91)</f>
        <v>2009</v>
      </c>
      <c r="C81" s="233" t="str">
        <f>IF(ISBLANK(Regressions!C91), " ", Regressions!C91)</f>
        <v>Primary</v>
      </c>
      <c r="D81" s="237">
        <f>IF(ISBLANK(Regressions!D91), " ", Regressions!D91)</f>
        <v>189780</v>
      </c>
      <c r="E81" s="387" t="e">
        <f>IF(ISNUMBER(Regressions!E91),ROUND(Regressions!E91, 1), NA())</f>
        <v>#N/A</v>
      </c>
      <c r="F81" s="300"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0"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0"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5" t="str">
        <f>IF(ISBLANK(Regressions!A92), " ", Regressions!A92)</f>
        <v>Croatia</v>
      </c>
      <c r="B82" s="230">
        <f>IF(ISBLANK(Regressions!B92), " ", Regressions!B92)</f>
        <v>2010</v>
      </c>
      <c r="C82" s="233" t="str">
        <f>IF(ISBLANK(Regressions!C92), " ", Regressions!C92)</f>
        <v>Primary</v>
      </c>
      <c r="D82" s="237">
        <f>IF(ISBLANK(Regressions!D92), " ", Regressions!D92)</f>
        <v>182120</v>
      </c>
      <c r="E82" s="387" t="e">
        <f>IF(ISNUMBER(Regressions!E92),ROUND(Regressions!E92, 1), NA())</f>
        <v>#N/A</v>
      </c>
      <c r="F82" s="300" t="e">
        <f>IF(ISNUMBER(Regressions!F92),ROUND(Regressions!F92, 1), NA())</f>
        <v>#N/A</v>
      </c>
      <c r="G82" s="388" t="e">
        <f>IF(ISNUMBER(Regressions!G92),ROUND(Regressions!G92, 1), NA())</f>
        <v>#N/A</v>
      </c>
      <c r="H82" s="389" t="e">
        <f>IF(ISNUMBER(Regressions!H92),ROUND(Regressions!H92, 1), NA())</f>
        <v>#N/A</v>
      </c>
      <c r="I82" s="390" t="e">
        <f>IF(ISNUMBER(Regressions!I92),ROUND(Regressions!I92, 1), NA())</f>
        <v>#N/A</v>
      </c>
      <c r="J82" s="391" t="e">
        <f>IF(ISNUMBER(Regressions!J92),ROUND(Regressions!J92, 1), NA())</f>
        <v>#N/A</v>
      </c>
      <c r="K82" s="300"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0"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5" t="str">
        <f>IF(ISBLANK(Regressions!A93), " ", Regressions!A93)</f>
        <v>Croatia</v>
      </c>
      <c r="B83" s="230">
        <f>IF(ISBLANK(Regressions!B93), " ", Regressions!B93)</f>
        <v>2011</v>
      </c>
      <c r="C83" s="233" t="str">
        <f>IF(ISBLANK(Regressions!C93), " ", Regressions!C93)</f>
        <v>Primary</v>
      </c>
      <c r="D83" s="237">
        <f>IF(ISBLANK(Regressions!D93), " ", Regressions!D93)</f>
        <v>173391</v>
      </c>
      <c r="E83" s="387" t="e">
        <f>IF(ISNUMBER(Regressions!E93),ROUND(Regressions!E93, 1), NA())</f>
        <v>#N/A</v>
      </c>
      <c r="F83" s="300" t="e">
        <f>IF(ISNUMBER(Regressions!F93),ROUND(Regressions!F93, 1), NA())</f>
        <v>#N/A</v>
      </c>
      <c r="G83" s="388" t="e">
        <f>IF(ISNUMBER(Regressions!G93),ROUND(Regressions!G93, 1), NA())</f>
        <v>#N/A</v>
      </c>
      <c r="H83" s="389" t="e">
        <f>IF(ISNUMBER(Regressions!H93),ROUND(Regressions!H93, 1), NA())</f>
        <v>#N/A</v>
      </c>
      <c r="I83" s="390" t="e">
        <f>IF(ISNUMBER(Regressions!I93),ROUND(Regressions!I93, 1), NA())</f>
        <v>#N/A</v>
      </c>
      <c r="J83" s="391" t="e">
        <f>IF(ISNUMBER(Regressions!J93),ROUND(Regressions!J93, 1), NA())</f>
        <v>#N/A</v>
      </c>
      <c r="K83" s="300" t="e">
        <f>IF(ISNUMBER(Regressions!K93),ROUND(Regressions!K93, 1), NA())</f>
        <v>#N/A</v>
      </c>
      <c r="L83" s="392" t="e">
        <f>IF(ISNUMBER(Regressions!L93),ROUND(Regressions!L93, 1), NA())</f>
        <v>#N/A</v>
      </c>
      <c r="M83" s="389" t="e">
        <f>IF(ISNUMBER(Regressions!M93),ROUND(Regressions!M93, 1), NA())</f>
        <v>#N/A</v>
      </c>
      <c r="N83" s="393" t="e">
        <f>IF(ISNUMBER(Regressions!N93),ROUND(Regressions!N93, 1), NA())</f>
        <v>#N/A</v>
      </c>
      <c r="O83" s="387" t="e">
        <f>IF(ISNUMBER(Regressions!O93),ROUND(Regressions!O93, 1), NA())</f>
        <v>#N/A</v>
      </c>
      <c r="P83" s="300"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5" t="str">
        <f>IF(ISBLANK(Regressions!A94), " ", Regressions!A94)</f>
        <v>Croatia</v>
      </c>
      <c r="B84" s="230">
        <f>IF(ISBLANK(Regressions!B94), " ", Regressions!B94)</f>
        <v>2012</v>
      </c>
      <c r="C84" s="233" t="str">
        <f>IF(ISBLANK(Regressions!C94), " ", Regressions!C94)</f>
        <v>Primary</v>
      </c>
      <c r="D84" s="237">
        <f>IF(ISBLANK(Regressions!D94), " ", Regressions!D94)</f>
        <v>166869</v>
      </c>
      <c r="E84" s="387" t="e">
        <f>IF(ISNUMBER(Regressions!E94),ROUND(Regressions!E94, 1), NA())</f>
        <v>#N/A</v>
      </c>
      <c r="F84" s="300" t="e">
        <f>IF(ISNUMBER(Regressions!F94),ROUND(Regressions!F94, 1), NA())</f>
        <v>#N/A</v>
      </c>
      <c r="G84" s="388" t="e">
        <f>IF(ISNUMBER(Regressions!G94),ROUND(Regressions!G94, 1), NA())</f>
        <v>#N/A</v>
      </c>
      <c r="H84" s="389" t="e">
        <f>IF(ISNUMBER(Regressions!H94),ROUND(Regressions!H94, 1), NA())</f>
        <v>#N/A</v>
      </c>
      <c r="I84" s="390" t="e">
        <f>IF(ISNUMBER(Regressions!I94),ROUND(Regressions!I94, 1), NA())</f>
        <v>#N/A</v>
      </c>
      <c r="J84" s="391" t="e">
        <f>IF(ISNUMBER(Regressions!J94),ROUND(Regressions!J94, 1), NA())</f>
        <v>#N/A</v>
      </c>
      <c r="K84" s="300" t="e">
        <f>IF(ISNUMBER(Regressions!K94),ROUND(Regressions!K94, 1), NA())</f>
        <v>#N/A</v>
      </c>
      <c r="L84" s="392" t="e">
        <f>IF(ISNUMBER(Regressions!L94),ROUND(Regressions!L94, 1), NA())</f>
        <v>#N/A</v>
      </c>
      <c r="M84" s="389" t="e">
        <f>IF(ISNUMBER(Regressions!M94),ROUND(Regressions!M94, 1), NA())</f>
        <v>#N/A</v>
      </c>
      <c r="N84" s="393" t="e">
        <f>IF(ISNUMBER(Regressions!N94),ROUND(Regressions!N94, 1), NA())</f>
        <v>#N/A</v>
      </c>
      <c r="O84" s="387" t="e">
        <f>IF(ISNUMBER(Regressions!O94),ROUND(Regressions!O94, 1), NA())</f>
        <v>#N/A</v>
      </c>
      <c r="P84" s="300"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5" t="str">
        <f>IF(ISBLANK(Regressions!A95), " ", Regressions!A95)</f>
        <v>Croatia</v>
      </c>
      <c r="B85" s="230">
        <f>IF(ISBLANK(Regressions!B95), " ", Regressions!B95)</f>
        <v>2013</v>
      </c>
      <c r="C85" s="233" t="str">
        <f>IF(ISBLANK(Regressions!C95), " ", Regressions!C95)</f>
        <v>Primary</v>
      </c>
      <c r="D85" s="237">
        <f>IF(ISBLANK(Regressions!D95), " ", Regressions!D95)</f>
        <v>162868</v>
      </c>
      <c r="E85" s="387" t="e">
        <f>IF(ISNUMBER(Regressions!E95),ROUND(Regressions!E95, 1), NA())</f>
        <v>#N/A</v>
      </c>
      <c r="F85" s="300" t="e">
        <f>IF(ISNUMBER(Regressions!F95),ROUND(Regressions!F95, 1), NA())</f>
        <v>#N/A</v>
      </c>
      <c r="G85" s="388" t="e">
        <f>IF(ISNUMBER(Regressions!G95),ROUND(Regressions!G95, 1), NA())</f>
        <v>#N/A</v>
      </c>
      <c r="H85" s="389" t="e">
        <f>IF(ISNUMBER(Regressions!H95),ROUND(Regressions!H95, 1), NA())</f>
        <v>#N/A</v>
      </c>
      <c r="I85" s="390" t="e">
        <f>IF(ISNUMBER(Regressions!I95),ROUND(Regressions!I95, 1), NA())</f>
        <v>#N/A</v>
      </c>
      <c r="J85" s="391" t="e">
        <f>IF(ISNUMBER(Regressions!J95),ROUND(Regressions!J95, 1), NA())</f>
        <v>#N/A</v>
      </c>
      <c r="K85" s="300" t="e">
        <f>IF(ISNUMBER(Regressions!K95),ROUND(Regressions!K95, 1), NA())</f>
        <v>#N/A</v>
      </c>
      <c r="L85" s="392" t="e">
        <f>IF(ISNUMBER(Regressions!L95),ROUND(Regressions!L95, 1), NA())</f>
        <v>#N/A</v>
      </c>
      <c r="M85" s="389" t="e">
        <f>IF(ISNUMBER(Regressions!M95),ROUND(Regressions!M95, 1), NA())</f>
        <v>#N/A</v>
      </c>
      <c r="N85" s="393" t="e">
        <f>IF(ISNUMBER(Regressions!N95),ROUND(Regressions!N95, 1), NA())</f>
        <v>#N/A</v>
      </c>
      <c r="O85" s="387" t="e">
        <f>IF(ISNUMBER(Regressions!O95),ROUND(Regressions!O95, 1), NA())</f>
        <v>#N/A</v>
      </c>
      <c r="P85" s="300"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5" t="str">
        <f>IF(ISBLANK(Regressions!A96), " ", Regressions!A96)</f>
        <v>Croatia</v>
      </c>
      <c r="B86" s="230">
        <f>IF(ISBLANK(Regressions!B96), " ", Regressions!B96)</f>
        <v>2014</v>
      </c>
      <c r="C86" s="233" t="str">
        <f>IF(ISBLANK(Regressions!C96), " ", Regressions!C96)</f>
        <v>Primary</v>
      </c>
      <c r="D86" s="237">
        <f>IF(ISBLANK(Regressions!D96), " ", Regressions!D96)</f>
        <v>162477</v>
      </c>
      <c r="E86" s="387" t="e">
        <f>IF(ISNUMBER(Regressions!E96),ROUND(Regressions!E96, 1), NA())</f>
        <v>#N/A</v>
      </c>
      <c r="F86" s="300" t="e">
        <f>IF(ISNUMBER(Regressions!F96),ROUND(Regressions!F96, 1), NA())</f>
        <v>#N/A</v>
      </c>
      <c r="G86" s="388" t="e">
        <f>IF(ISNUMBER(Regressions!G96),ROUND(Regressions!G96, 1), NA())</f>
        <v>#N/A</v>
      </c>
      <c r="H86" s="389" t="e">
        <f>IF(ISNUMBER(Regressions!H96),ROUND(Regressions!H96, 1), NA())</f>
        <v>#N/A</v>
      </c>
      <c r="I86" s="390" t="e">
        <f>IF(ISNUMBER(Regressions!I96),ROUND(Regressions!I96, 1), NA())</f>
        <v>#N/A</v>
      </c>
      <c r="J86" s="391" t="e">
        <f>IF(ISNUMBER(Regressions!J96),ROUND(Regressions!J96, 1), NA())</f>
        <v>#N/A</v>
      </c>
      <c r="K86" s="300" t="e">
        <f>IF(ISNUMBER(Regressions!K96),ROUND(Regressions!K96, 1), NA())</f>
        <v>#N/A</v>
      </c>
      <c r="L86" s="392" t="e">
        <f>IF(ISNUMBER(Regressions!L96),ROUND(Regressions!L96, 1), NA())</f>
        <v>#N/A</v>
      </c>
      <c r="M86" s="389" t="e">
        <f>IF(ISNUMBER(Regressions!M96),ROUND(Regressions!M96, 1), NA())</f>
        <v>#N/A</v>
      </c>
      <c r="N86" s="393" t="e">
        <f>IF(ISNUMBER(Regressions!N96),ROUND(Regressions!N96, 1), NA())</f>
        <v>#N/A</v>
      </c>
      <c r="O86" s="387" t="e">
        <f>IF(ISNUMBER(Regressions!O96),ROUND(Regressions!O96, 1), NA())</f>
        <v>#N/A</v>
      </c>
      <c r="P86" s="300"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5" t="str">
        <f>IF(ISBLANK(Regressions!A97), " ", Regressions!A97)</f>
        <v>Croatia</v>
      </c>
      <c r="B87" s="230">
        <f>IF(ISBLANK(Regressions!B97), " ", Regressions!B97)</f>
        <v>2015</v>
      </c>
      <c r="C87" s="233" t="str">
        <f>IF(ISBLANK(Regressions!C97), " ", Regressions!C97)</f>
        <v>Primary</v>
      </c>
      <c r="D87" s="237">
        <f>IF(ISBLANK(Regressions!D97), " ", Regressions!D97)</f>
        <v>165601</v>
      </c>
      <c r="E87" s="387" t="e">
        <f>IF(ISNUMBER(Regressions!E97),ROUND(Regressions!E97, 1), NA())</f>
        <v>#N/A</v>
      </c>
      <c r="F87" s="300" t="e">
        <f>IF(ISNUMBER(Regressions!F97),ROUND(Regressions!F97, 1), NA())</f>
        <v>#N/A</v>
      </c>
      <c r="G87" s="388" t="e">
        <f>IF(ISNUMBER(Regressions!G97),ROUND(Regressions!G97, 1), NA())</f>
        <v>#N/A</v>
      </c>
      <c r="H87" s="389" t="e">
        <f>IF(ISNUMBER(Regressions!H97),ROUND(Regressions!H97, 1), NA())</f>
        <v>#N/A</v>
      </c>
      <c r="I87" s="390" t="e">
        <f>IF(ISNUMBER(Regressions!I97),ROUND(Regressions!I97, 1), NA())</f>
        <v>#N/A</v>
      </c>
      <c r="J87" s="391" t="e">
        <f>IF(ISNUMBER(Regressions!J97),ROUND(Regressions!J97, 1), NA())</f>
        <v>#N/A</v>
      </c>
      <c r="K87" s="300" t="e">
        <f>IF(ISNUMBER(Regressions!K97),ROUND(Regressions!K97, 1), NA())</f>
        <v>#N/A</v>
      </c>
      <c r="L87" s="392" t="e">
        <f>IF(ISNUMBER(Regressions!L97),ROUND(Regressions!L97, 1), NA())</f>
        <v>#N/A</v>
      </c>
      <c r="M87" s="389" t="e">
        <f>IF(ISNUMBER(Regressions!M97),ROUND(Regressions!M97, 1), NA())</f>
        <v>#N/A</v>
      </c>
      <c r="N87" s="393" t="e">
        <f>IF(ISNUMBER(Regressions!N97),ROUND(Regressions!N97, 1), NA())</f>
        <v>#N/A</v>
      </c>
      <c r="O87" s="387" t="e">
        <f>IF(ISNUMBER(Regressions!O97),ROUND(Regressions!O97, 1), NA())</f>
        <v>#N/A</v>
      </c>
      <c r="P87" s="300"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Croatia</v>
      </c>
      <c r="B88" s="365">
        <f>IF(ISBLANK(Regressions!B98), " ", Regressions!B98)</f>
        <v>2016</v>
      </c>
      <c r="C88" s="366" t="str">
        <f>IF(ISBLANK(Regressions!C98), " ", Regressions!C98)</f>
        <v>Primary</v>
      </c>
      <c r="D88" s="367">
        <f>IF(ISBLANK(Regressions!D98), " ", Regressions!D98)</f>
        <v>170363</v>
      </c>
      <c r="E88" s="395" t="e">
        <f>IF(ISNUMBER(Regressions!E98),ROUND(Regressions!E98, 1), NA())</f>
        <v>#N/A</v>
      </c>
      <c r="F88" s="301" t="e">
        <f>IF(ISNUMBER(Regressions!F98),ROUND(Regressions!F98, 1), NA())</f>
        <v>#N/A</v>
      </c>
      <c r="G88" s="396" t="e">
        <f>IF(ISNUMBER(Regressions!G98),ROUND(Regressions!G98, 1), NA())</f>
        <v>#N/A</v>
      </c>
      <c r="H88" s="397" t="e">
        <f>IF(ISNUMBER(Regressions!H98),ROUND(Regressions!H98, 1), NA())</f>
        <v>#N/A</v>
      </c>
      <c r="I88" s="398" t="e">
        <f>IF(ISNUMBER(Regressions!I98),ROUND(Regressions!I98, 1), NA())</f>
        <v>#N/A</v>
      </c>
      <c r="J88" s="399" t="e">
        <f>IF(ISNUMBER(Regressions!J98),ROUND(Regressions!J98, 1), NA())</f>
        <v>#N/A</v>
      </c>
      <c r="K88" s="301" t="e">
        <f>IF(ISNUMBER(Regressions!K98),ROUND(Regressions!K98, 1), NA())</f>
        <v>#N/A</v>
      </c>
      <c r="L88" s="400" t="e">
        <f>IF(ISNUMBER(Regressions!L98),ROUND(Regressions!L98, 1), NA())</f>
        <v>#N/A</v>
      </c>
      <c r="M88" s="397" t="e">
        <f>IF(ISNUMBER(Regressions!M98),ROUND(Regressions!M98, 1), NA())</f>
        <v>#N/A</v>
      </c>
      <c r="N88" s="401" t="e">
        <f>IF(ISNUMBER(Regressions!N98),ROUND(Regressions!N98, 1), NA())</f>
        <v>#N/A</v>
      </c>
      <c r="O88" s="395" t="e">
        <f>IF(ISNUMBER(Regressions!O98),ROUND(Regressions!O98, 1), NA())</f>
        <v>#N/A</v>
      </c>
      <c r="P88" s="301"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5" t="str">
        <f>IF(ISBLANK(Regressions!A99), " ", Regressions!A99)</f>
        <v>Croatia</v>
      </c>
      <c r="B89" s="230">
        <f>IF(ISBLANK(Regressions!B99), " ", Regressions!B99)</f>
        <v>2000</v>
      </c>
      <c r="C89" s="233" t="str">
        <f>IF(ISBLANK(Regressions!C99), " ", Regressions!C99)</f>
        <v>Secondary</v>
      </c>
      <c r="D89" s="237">
        <f>IF(ISBLANK(Regressions!D99), " ", Regressions!D99)</f>
        <v>479860</v>
      </c>
      <c r="E89" s="387" t="e">
        <f>IF(ISNUMBER(Regressions!E99),ROUND(Regressions!E99, 1), NA())</f>
        <v>#N/A</v>
      </c>
      <c r="F89" s="300"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0"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0"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5" t="str">
        <f>IF(ISBLANK(Regressions!A100), " ", Regressions!A100)</f>
        <v>Croatia</v>
      </c>
      <c r="B90" s="230">
        <f>IF(ISBLANK(Regressions!B100), " ", Regressions!B100)</f>
        <v>2001</v>
      </c>
      <c r="C90" s="233" t="str">
        <f>IF(ISBLANK(Regressions!C100), " ", Regressions!C100)</f>
        <v>Secondary</v>
      </c>
      <c r="D90" s="237">
        <f>IF(ISBLANK(Regressions!D100), " ", Regressions!D100)</f>
        <v>472415</v>
      </c>
      <c r="E90" s="387" t="e">
        <f>IF(ISNUMBER(Regressions!E100),ROUND(Regressions!E100, 1), NA())</f>
        <v>#N/A</v>
      </c>
      <c r="F90" s="300"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0"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0"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5" t="str">
        <f>IF(ISBLANK(Regressions!A101), " ", Regressions!A101)</f>
        <v>Croatia</v>
      </c>
      <c r="B91" s="230">
        <f>IF(ISBLANK(Regressions!B101), " ", Regressions!B101)</f>
        <v>2002</v>
      </c>
      <c r="C91" s="233" t="str">
        <f>IF(ISBLANK(Regressions!C101), " ", Regressions!C101)</f>
        <v>Secondary</v>
      </c>
      <c r="D91" s="237">
        <f>IF(ISBLANK(Regressions!D101), " ", Regressions!D101)</f>
        <v>462680</v>
      </c>
      <c r="E91" s="387" t="e">
        <f>IF(ISNUMBER(Regressions!E101),ROUND(Regressions!E101, 1), NA())</f>
        <v>#N/A</v>
      </c>
      <c r="F91" s="300"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0"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0"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5" t="str">
        <f>IF(ISBLANK(Regressions!A102), " ", Regressions!A102)</f>
        <v>Croatia</v>
      </c>
      <c r="B92" s="230">
        <f>IF(ISBLANK(Regressions!B102), " ", Regressions!B102)</f>
        <v>2003</v>
      </c>
      <c r="C92" s="233" t="str">
        <f>IF(ISBLANK(Regressions!C102), " ", Regressions!C102)</f>
        <v>Secondary</v>
      </c>
      <c r="D92" s="237">
        <f>IF(ISBLANK(Regressions!D102), " ", Regressions!D102)</f>
        <v>452597</v>
      </c>
      <c r="E92" s="387" t="e">
        <f>IF(ISNUMBER(Regressions!E102),ROUND(Regressions!E102, 1), NA())</f>
        <v>#N/A</v>
      </c>
      <c r="F92" s="300"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0"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0"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5" t="str">
        <f>IF(ISBLANK(Regressions!A103), " ", Regressions!A103)</f>
        <v>Croatia</v>
      </c>
      <c r="B93" s="230">
        <f>IF(ISBLANK(Regressions!B103), " ", Regressions!B103)</f>
        <v>2004</v>
      </c>
      <c r="C93" s="233" t="str">
        <f>IF(ISBLANK(Regressions!C103), " ", Regressions!C103)</f>
        <v>Secondary</v>
      </c>
      <c r="D93" s="237">
        <f>IF(ISBLANK(Regressions!D103), " ", Regressions!D103)</f>
        <v>441646</v>
      </c>
      <c r="E93" s="387" t="e">
        <f>IF(ISNUMBER(Regressions!E103),ROUND(Regressions!E103, 1), NA())</f>
        <v>#N/A</v>
      </c>
      <c r="F93" s="300"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0"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0"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5" t="str">
        <f>IF(ISBLANK(Regressions!A104), " ", Regressions!A104)</f>
        <v>Croatia</v>
      </c>
      <c r="B94" s="230">
        <f>IF(ISBLANK(Regressions!B104), " ", Regressions!B104)</f>
        <v>2005</v>
      </c>
      <c r="C94" s="233" t="str">
        <f>IF(ISBLANK(Regressions!C104), " ", Regressions!C104)</f>
        <v>Secondary</v>
      </c>
      <c r="D94" s="237">
        <f>IF(ISBLANK(Regressions!D104), " ", Regressions!D104)</f>
        <v>429455</v>
      </c>
      <c r="E94" s="387" t="e">
        <f>IF(ISNUMBER(Regressions!E104),ROUND(Regressions!E104, 1), NA())</f>
        <v>#N/A</v>
      </c>
      <c r="F94" s="300"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0"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0"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5" t="str">
        <f>IF(ISBLANK(Regressions!A105), " ", Regressions!A105)</f>
        <v>Croatia</v>
      </c>
      <c r="B95" s="230">
        <f>IF(ISBLANK(Regressions!B105), " ", Regressions!B105)</f>
        <v>2006</v>
      </c>
      <c r="C95" s="233" t="str">
        <f>IF(ISBLANK(Regressions!C105), " ", Regressions!C105)</f>
        <v>Secondary</v>
      </c>
      <c r="D95" s="237">
        <f>IF(ISBLANK(Regressions!D105), " ", Regressions!D105)</f>
        <v>416959</v>
      </c>
      <c r="E95" s="387" t="e">
        <f>IF(ISNUMBER(Regressions!E105),ROUND(Regressions!E105, 1), NA())</f>
        <v>#N/A</v>
      </c>
      <c r="F95" s="300"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0"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0"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5" t="str">
        <f>IF(ISBLANK(Regressions!A106), " ", Regressions!A106)</f>
        <v>Croatia</v>
      </c>
      <c r="B96" s="230">
        <f>IF(ISBLANK(Regressions!B106), " ", Regressions!B106)</f>
        <v>2007</v>
      </c>
      <c r="C96" s="233" t="str">
        <f>IF(ISBLANK(Regressions!C106), " ", Regressions!C106)</f>
        <v>Secondary</v>
      </c>
      <c r="D96" s="237">
        <f>IF(ISBLANK(Regressions!D106), " ", Regressions!D106)</f>
        <v>406775</v>
      </c>
      <c r="E96" s="387" t="e">
        <f>IF(ISNUMBER(Regressions!E106),ROUND(Regressions!E106, 1), NA())</f>
        <v>#N/A</v>
      </c>
      <c r="F96" s="300"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0"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0"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5" t="str">
        <f>IF(ISBLANK(Regressions!A107), " ", Regressions!A107)</f>
        <v>Croatia</v>
      </c>
      <c r="B97" s="230">
        <f>IF(ISBLANK(Regressions!B107), " ", Regressions!B107)</f>
        <v>2008</v>
      </c>
      <c r="C97" s="233" t="str">
        <f>IF(ISBLANK(Regressions!C107), " ", Regressions!C107)</f>
        <v>Secondary</v>
      </c>
      <c r="D97" s="237">
        <f>IF(ISBLANK(Regressions!D107), " ", Regressions!D107)</f>
        <v>398109</v>
      </c>
      <c r="E97" s="387" t="e">
        <f>IF(ISNUMBER(Regressions!E107),ROUND(Regressions!E107, 1), NA())</f>
        <v>#N/A</v>
      </c>
      <c r="F97" s="300"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0"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0"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5" t="str">
        <f>IF(ISBLANK(Regressions!A108), " ", Regressions!A108)</f>
        <v>Croatia</v>
      </c>
      <c r="B98" s="230">
        <f>IF(ISBLANK(Regressions!B108), " ", Regressions!B108)</f>
        <v>2009</v>
      </c>
      <c r="C98" s="233" t="str">
        <f>IF(ISBLANK(Regressions!C108), " ", Regressions!C108)</f>
        <v>Secondary</v>
      </c>
      <c r="D98" s="237">
        <f>IF(ISBLANK(Regressions!D108), " ", Regressions!D108)</f>
        <v>392020</v>
      </c>
      <c r="E98" s="387" t="e">
        <f>IF(ISNUMBER(Regressions!E108),ROUND(Regressions!E108, 1), NA())</f>
        <v>#N/A</v>
      </c>
      <c r="F98" s="300"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0"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0"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5" t="str">
        <f>IF(ISBLANK(Regressions!A109), " ", Regressions!A109)</f>
        <v>Croatia</v>
      </c>
      <c r="B99" s="230">
        <f>IF(ISBLANK(Regressions!B109), " ", Regressions!B109)</f>
        <v>2010</v>
      </c>
      <c r="C99" s="233" t="str">
        <f>IF(ISBLANK(Regressions!C109), " ", Regressions!C109)</f>
        <v>Secondary</v>
      </c>
      <c r="D99" s="237">
        <f>IF(ISBLANK(Regressions!D109), " ", Regressions!D109)</f>
        <v>388890</v>
      </c>
      <c r="E99" s="387" t="e">
        <f>IF(ISNUMBER(Regressions!E109),ROUND(Regressions!E109, 1), NA())</f>
        <v>#N/A</v>
      </c>
      <c r="F99" s="300" t="e">
        <f>IF(ISNUMBER(Regressions!F109),ROUND(Regressions!F109, 1), NA())</f>
        <v>#N/A</v>
      </c>
      <c r="G99" s="388" t="e">
        <f>IF(ISNUMBER(Regressions!G109),ROUND(Regressions!G109, 1), NA())</f>
        <v>#N/A</v>
      </c>
      <c r="H99" s="389" t="e">
        <f>IF(ISNUMBER(Regressions!H109),ROUND(Regressions!H109, 1), NA())</f>
        <v>#N/A</v>
      </c>
      <c r="I99" s="390" t="e">
        <f>IF(ISNUMBER(Regressions!I109),ROUND(Regressions!I109, 1), NA())</f>
        <v>#N/A</v>
      </c>
      <c r="J99" s="391" t="e">
        <f>IF(ISNUMBER(Regressions!J109),ROUND(Regressions!J109, 1), NA())</f>
        <v>#N/A</v>
      </c>
      <c r="K99" s="300"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0"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5" t="str">
        <f>IF(ISBLANK(Regressions!A110), " ", Regressions!A110)</f>
        <v>Croatia</v>
      </c>
      <c r="B100" s="230">
        <f>IF(ISBLANK(Regressions!B110), " ", Regressions!B110)</f>
        <v>2011</v>
      </c>
      <c r="C100" s="233" t="str">
        <f>IF(ISBLANK(Regressions!C110), " ", Regressions!C110)</f>
        <v>Secondary</v>
      </c>
      <c r="D100" s="237">
        <f>IF(ISBLANK(Regressions!D110), " ", Regressions!D110)</f>
        <v>387138</v>
      </c>
      <c r="E100" s="387" t="e">
        <f>IF(ISNUMBER(Regressions!E110),ROUND(Regressions!E110, 1), NA())</f>
        <v>#N/A</v>
      </c>
      <c r="F100" s="300" t="e">
        <f>IF(ISNUMBER(Regressions!F110),ROUND(Regressions!F110, 1), NA())</f>
        <v>#N/A</v>
      </c>
      <c r="G100" s="388" t="e">
        <f>IF(ISNUMBER(Regressions!G110),ROUND(Regressions!G110, 1), NA())</f>
        <v>#N/A</v>
      </c>
      <c r="H100" s="389" t="e">
        <f>IF(ISNUMBER(Regressions!H110),ROUND(Regressions!H110, 1), NA())</f>
        <v>#N/A</v>
      </c>
      <c r="I100" s="390" t="e">
        <f>IF(ISNUMBER(Regressions!I110),ROUND(Regressions!I110, 1), NA())</f>
        <v>#N/A</v>
      </c>
      <c r="J100" s="391" t="e">
        <f>IF(ISNUMBER(Regressions!J110),ROUND(Regressions!J110, 1), NA())</f>
        <v>#N/A</v>
      </c>
      <c r="K100" s="300"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0"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5" t="str">
        <f>IF(ISBLANK(Regressions!A111), " ", Regressions!A111)</f>
        <v>Croatia</v>
      </c>
      <c r="B101" s="230">
        <f>IF(ISBLANK(Regressions!B111), " ", Regressions!B111)</f>
        <v>2012</v>
      </c>
      <c r="C101" s="233" t="str">
        <f>IF(ISBLANK(Regressions!C111), " ", Regressions!C111)</f>
        <v>Secondary</v>
      </c>
      <c r="D101" s="237">
        <f>IF(ISBLANK(Regressions!D111), " ", Regressions!D111)</f>
        <v>384174</v>
      </c>
      <c r="E101" s="387" t="e">
        <f>IF(ISNUMBER(Regressions!E111),ROUND(Regressions!E111, 1), NA())</f>
        <v>#N/A</v>
      </c>
      <c r="F101" s="300" t="e">
        <f>IF(ISNUMBER(Regressions!F111),ROUND(Regressions!F111, 1), NA())</f>
        <v>#N/A</v>
      </c>
      <c r="G101" s="388" t="e">
        <f>IF(ISNUMBER(Regressions!G111),ROUND(Regressions!G111, 1), NA())</f>
        <v>#N/A</v>
      </c>
      <c r="H101" s="389" t="e">
        <f>IF(ISNUMBER(Regressions!H111),ROUND(Regressions!H111, 1), NA())</f>
        <v>#N/A</v>
      </c>
      <c r="I101" s="390" t="e">
        <f>IF(ISNUMBER(Regressions!I111),ROUND(Regressions!I111, 1), NA())</f>
        <v>#N/A</v>
      </c>
      <c r="J101" s="391" t="e">
        <f>IF(ISNUMBER(Regressions!J111),ROUND(Regressions!J111, 1), NA())</f>
        <v>#N/A</v>
      </c>
      <c r="K101" s="300" t="e">
        <f>IF(ISNUMBER(Regressions!K111),ROUND(Regressions!K111, 1), NA())</f>
        <v>#N/A</v>
      </c>
      <c r="L101" s="392" t="e">
        <f>IF(ISNUMBER(Regressions!L111),ROUND(Regressions!L111, 1), NA())</f>
        <v>#N/A</v>
      </c>
      <c r="M101" s="389" t="e">
        <f>IF(ISNUMBER(Regressions!M111),ROUND(Regressions!M111, 1), NA())</f>
        <v>#N/A</v>
      </c>
      <c r="N101" s="393" t="e">
        <f>IF(ISNUMBER(Regressions!N111),ROUND(Regressions!N111, 1), NA())</f>
        <v>#N/A</v>
      </c>
      <c r="O101" s="387" t="e">
        <f>IF(ISNUMBER(Regressions!O111),ROUND(Regressions!O111, 1), NA())</f>
        <v>#N/A</v>
      </c>
      <c r="P101" s="300"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5" t="str">
        <f>IF(ISBLANK(Regressions!A112), " ", Regressions!A112)</f>
        <v>Croatia</v>
      </c>
      <c r="B102" s="230">
        <f>IF(ISBLANK(Regressions!B112), " ", Regressions!B112)</f>
        <v>2013</v>
      </c>
      <c r="C102" s="233" t="str">
        <f>IF(ISBLANK(Regressions!C112), " ", Regressions!C112)</f>
        <v>Secondary</v>
      </c>
      <c r="D102" s="237">
        <f>IF(ISBLANK(Regressions!D112), " ", Regressions!D112)</f>
        <v>380712</v>
      </c>
      <c r="E102" s="387" t="e">
        <f>IF(ISNUMBER(Regressions!E112),ROUND(Regressions!E112, 1), NA())</f>
        <v>#N/A</v>
      </c>
      <c r="F102" s="300" t="e">
        <f>IF(ISNUMBER(Regressions!F112),ROUND(Regressions!F112, 1), NA())</f>
        <v>#N/A</v>
      </c>
      <c r="G102" s="388" t="e">
        <f>IF(ISNUMBER(Regressions!G112),ROUND(Regressions!G112, 1), NA())</f>
        <v>#N/A</v>
      </c>
      <c r="H102" s="389" t="e">
        <f>IF(ISNUMBER(Regressions!H112),ROUND(Regressions!H112, 1), NA())</f>
        <v>#N/A</v>
      </c>
      <c r="I102" s="390" t="e">
        <f>IF(ISNUMBER(Regressions!I112),ROUND(Regressions!I112, 1), NA())</f>
        <v>#N/A</v>
      </c>
      <c r="J102" s="391" t="e">
        <f>IF(ISNUMBER(Regressions!J112),ROUND(Regressions!J112, 1), NA())</f>
        <v>#N/A</v>
      </c>
      <c r="K102" s="300" t="e">
        <f>IF(ISNUMBER(Regressions!K112),ROUND(Regressions!K112, 1), NA())</f>
        <v>#N/A</v>
      </c>
      <c r="L102" s="392" t="e">
        <f>IF(ISNUMBER(Regressions!L112),ROUND(Regressions!L112, 1), NA())</f>
        <v>#N/A</v>
      </c>
      <c r="M102" s="389" t="e">
        <f>IF(ISNUMBER(Regressions!M112),ROUND(Regressions!M112, 1), NA())</f>
        <v>#N/A</v>
      </c>
      <c r="N102" s="393" t="e">
        <f>IF(ISNUMBER(Regressions!N112),ROUND(Regressions!N112, 1), NA())</f>
        <v>#N/A</v>
      </c>
      <c r="O102" s="387" t="e">
        <f>IF(ISNUMBER(Regressions!O112),ROUND(Regressions!O112, 1), NA())</f>
        <v>#N/A</v>
      </c>
      <c r="P102" s="300"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5" t="str">
        <f>IF(ISBLANK(Regressions!A113), " ", Regressions!A113)</f>
        <v>Croatia</v>
      </c>
      <c r="B103" s="230">
        <f>IF(ISBLANK(Regressions!B113), " ", Regressions!B113)</f>
        <v>2014</v>
      </c>
      <c r="C103" s="233" t="str">
        <f>IF(ISBLANK(Regressions!C113), " ", Regressions!C113)</f>
        <v>Secondary</v>
      </c>
      <c r="D103" s="237">
        <f>IF(ISBLANK(Regressions!D113), " ", Regressions!D113)</f>
        <v>375128</v>
      </c>
      <c r="E103" s="387" t="e">
        <f>IF(ISNUMBER(Regressions!E113),ROUND(Regressions!E113, 1), NA())</f>
        <v>#N/A</v>
      </c>
      <c r="F103" s="300" t="e">
        <f>IF(ISNUMBER(Regressions!F113),ROUND(Regressions!F113, 1), NA())</f>
        <v>#N/A</v>
      </c>
      <c r="G103" s="388" t="e">
        <f>IF(ISNUMBER(Regressions!G113),ROUND(Regressions!G113, 1), NA())</f>
        <v>#N/A</v>
      </c>
      <c r="H103" s="389" t="e">
        <f>IF(ISNUMBER(Regressions!H113),ROUND(Regressions!H113, 1), NA())</f>
        <v>#N/A</v>
      </c>
      <c r="I103" s="390" t="e">
        <f>IF(ISNUMBER(Regressions!I113),ROUND(Regressions!I113, 1), NA())</f>
        <v>#N/A</v>
      </c>
      <c r="J103" s="391" t="e">
        <f>IF(ISNUMBER(Regressions!J113),ROUND(Regressions!J113, 1), NA())</f>
        <v>#N/A</v>
      </c>
      <c r="K103" s="300" t="e">
        <f>IF(ISNUMBER(Regressions!K113),ROUND(Regressions!K113, 1), NA())</f>
        <v>#N/A</v>
      </c>
      <c r="L103" s="392" t="e">
        <f>IF(ISNUMBER(Regressions!L113),ROUND(Regressions!L113, 1), NA())</f>
        <v>#N/A</v>
      </c>
      <c r="M103" s="389" t="e">
        <f>IF(ISNUMBER(Regressions!M113),ROUND(Regressions!M113, 1), NA())</f>
        <v>#N/A</v>
      </c>
      <c r="N103" s="393" t="e">
        <f>IF(ISNUMBER(Regressions!N113),ROUND(Regressions!N113, 1), NA())</f>
        <v>#N/A</v>
      </c>
      <c r="O103" s="387" t="e">
        <f>IF(ISNUMBER(Regressions!O113),ROUND(Regressions!O113, 1), NA())</f>
        <v>#N/A</v>
      </c>
      <c r="P103" s="300"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5" t="str">
        <f>IF(ISBLANK(Regressions!A114), " ", Regressions!A114)</f>
        <v>Croatia</v>
      </c>
      <c r="B104" s="230">
        <f>IF(ISBLANK(Regressions!B114), " ", Regressions!B114)</f>
        <v>2015</v>
      </c>
      <c r="C104" s="233" t="str">
        <f>IF(ISBLANK(Regressions!C114), " ", Regressions!C114)</f>
        <v>Secondary</v>
      </c>
      <c r="D104" s="237">
        <f>IF(ISBLANK(Regressions!D114), " ", Regressions!D114)</f>
        <v>366688</v>
      </c>
      <c r="E104" s="387" t="e">
        <f>IF(ISNUMBER(Regressions!E114),ROUND(Regressions!E114, 1), NA())</f>
        <v>#N/A</v>
      </c>
      <c r="F104" s="300" t="e">
        <f>IF(ISNUMBER(Regressions!F114),ROUND(Regressions!F114, 1), NA())</f>
        <v>#N/A</v>
      </c>
      <c r="G104" s="388" t="e">
        <f>IF(ISNUMBER(Regressions!G114),ROUND(Regressions!G114, 1), NA())</f>
        <v>#N/A</v>
      </c>
      <c r="H104" s="389" t="e">
        <f>IF(ISNUMBER(Regressions!H114),ROUND(Regressions!H114, 1), NA())</f>
        <v>#N/A</v>
      </c>
      <c r="I104" s="390" t="e">
        <f>IF(ISNUMBER(Regressions!I114),ROUND(Regressions!I114, 1), NA())</f>
        <v>#N/A</v>
      </c>
      <c r="J104" s="391" t="e">
        <f>IF(ISNUMBER(Regressions!J114),ROUND(Regressions!J114, 1), NA())</f>
        <v>#N/A</v>
      </c>
      <c r="K104" s="300" t="e">
        <f>IF(ISNUMBER(Regressions!K114),ROUND(Regressions!K114, 1), NA())</f>
        <v>#N/A</v>
      </c>
      <c r="L104" s="392" t="e">
        <f>IF(ISNUMBER(Regressions!L114),ROUND(Regressions!L114, 1), NA())</f>
        <v>#N/A</v>
      </c>
      <c r="M104" s="389" t="e">
        <f>IF(ISNUMBER(Regressions!M114),ROUND(Regressions!M114, 1), NA())</f>
        <v>#N/A</v>
      </c>
      <c r="N104" s="393" t="e">
        <f>IF(ISNUMBER(Regressions!N114),ROUND(Regressions!N114, 1), NA())</f>
        <v>#N/A</v>
      </c>
      <c r="O104" s="387" t="e">
        <f>IF(ISNUMBER(Regressions!O114),ROUND(Regressions!O114, 1), NA())</f>
        <v>#N/A</v>
      </c>
      <c r="P104" s="300"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Croatia</v>
      </c>
      <c r="B105" s="365">
        <f>IF(ISBLANK(Regressions!B115), " ", Regressions!B115)</f>
        <v>2016</v>
      </c>
      <c r="C105" s="366" t="str">
        <f>IF(ISBLANK(Regressions!C115), " ", Regressions!C115)</f>
        <v>Secondary</v>
      </c>
      <c r="D105" s="367">
        <f>IF(ISBLANK(Regressions!D115), " ", Regressions!D115)</f>
        <v>357024</v>
      </c>
      <c r="E105" s="395" t="e">
        <f>IF(ISNUMBER(Regressions!E115),ROUND(Regressions!E115, 1), NA())</f>
        <v>#N/A</v>
      </c>
      <c r="F105" s="301" t="e">
        <f>IF(ISNUMBER(Regressions!F115),ROUND(Regressions!F115, 1), NA())</f>
        <v>#N/A</v>
      </c>
      <c r="G105" s="396" t="e">
        <f>IF(ISNUMBER(Regressions!G115),ROUND(Regressions!G115, 1), NA())</f>
        <v>#N/A</v>
      </c>
      <c r="H105" s="397" t="e">
        <f>IF(ISNUMBER(Regressions!H115),ROUND(Regressions!H115, 1), NA())</f>
        <v>#N/A</v>
      </c>
      <c r="I105" s="398" t="e">
        <f>IF(ISNUMBER(Regressions!I115),ROUND(Regressions!I115, 1), NA())</f>
        <v>#N/A</v>
      </c>
      <c r="J105" s="399" t="e">
        <f>IF(ISNUMBER(Regressions!J115),ROUND(Regressions!J115, 1), NA())</f>
        <v>#N/A</v>
      </c>
      <c r="K105" s="301" t="e">
        <f>IF(ISNUMBER(Regressions!K115),ROUND(Regressions!K115, 1), NA())</f>
        <v>#N/A</v>
      </c>
      <c r="L105" s="400" t="e">
        <f>IF(ISNUMBER(Regressions!L115),ROUND(Regressions!L115, 1), NA())</f>
        <v>#N/A</v>
      </c>
      <c r="M105" s="397" t="e">
        <f>IF(ISNUMBER(Regressions!M115),ROUND(Regressions!M115, 1), NA())</f>
        <v>#N/A</v>
      </c>
      <c r="N105" s="401" t="e">
        <f>IF(ISNUMBER(Regressions!N115),ROUND(Regressions!N115, 1), NA())</f>
        <v>#N/A</v>
      </c>
      <c r="O105" s="395" t="e">
        <f>IF(ISNUMBER(Regressions!O115),ROUND(Regressions!O115, 1), NA())</f>
        <v>#N/A</v>
      </c>
      <c r="P105" s="301"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49"/>
      <c r="I1" s="549"/>
      <c r="J1" s="549"/>
      <c r="K1" s="549"/>
      <c r="L1" s="549"/>
      <c r="M1" s="549"/>
      <c r="N1" s="549"/>
      <c r="O1" s="549"/>
      <c r="P1" s="549"/>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51</v>
      </c>
      <c r="D4"/>
      <c r="E4"/>
      <c r="F4"/>
      <c r="G4"/>
      <c r="H4"/>
      <c r="I4" s="68"/>
      <c r="J4" s="66" t="s">
        <v>35</v>
      </c>
      <c r="K4">
        <v>2016</v>
      </c>
      <c r="L4">
        <v>33.716999999999999</v>
      </c>
      <c r="M4">
        <v>30</v>
      </c>
      <c r="N4">
        <v>39</v>
      </c>
      <c r="O4"/>
      <c r="P4"/>
      <c r="Q4"/>
      <c r="R4" s="65"/>
      <c r="S4" s="66" t="s">
        <v>35</v>
      </c>
      <c r="T4">
        <v>2016</v>
      </c>
      <c r="U4">
        <v>25.716999999999999</v>
      </c>
      <c r="V4">
        <v>22</v>
      </c>
      <c r="W4">
        <v>26</v>
      </c>
      <c r="X4"/>
      <c r="Y4"/>
      <c r="Z4"/>
      <c r="AA4" s="65"/>
      <c r="AB4" s="65"/>
      <c r="AC4" s="65"/>
      <c r="AD4" s="65"/>
      <c r="AE4" s="65"/>
      <c r="AF4" s="65"/>
      <c r="AG4" s="65"/>
    </row>
    <row r="5" ht="15.75" x14ac:dyDescent="0.25">
      <c r="A5" s="66" t="s">
        <v>36</v>
      </c>
      <c r="B5">
        <v>2016</v>
      </c>
      <c r="C5"/>
      <c r="D5"/>
      <c r="E5"/>
      <c r="F5"/>
      <c r="G5"/>
      <c r="H5"/>
      <c r="I5" s="68"/>
      <c r="J5" s="66" t="s">
        <v>36</v>
      </c>
      <c r="K5">
        <v>2016</v>
      </c>
      <c r="L5"/>
      <c r="M5"/>
      <c r="N5"/>
      <c r="O5"/>
      <c r="P5"/>
      <c r="Q5"/>
      <c r="R5" s="65"/>
      <c r="S5" s="66" t="s">
        <v>36</v>
      </c>
      <c r="T5">
        <v>2016</v>
      </c>
      <c r="U5"/>
      <c r="V5"/>
      <c r="W5"/>
      <c r="X5"/>
      <c r="Y5"/>
      <c r="Z5"/>
      <c r="AA5" s="65"/>
      <c r="AB5" s="65"/>
      <c r="AC5" s="65"/>
      <c r="AD5" s="65"/>
      <c r="AE5" s="65"/>
      <c r="AF5" s="65"/>
      <c r="AG5" s="65"/>
    </row>
    <row r="6" s="45" customFormat="true" ht="15.75" x14ac:dyDescent="0.25">
      <c r="A6" s="66" t="s">
        <v>37</v>
      </c>
      <c r="B6">
        <v>2016</v>
      </c>
      <c r="C6"/>
      <c r="D6"/>
      <c r="E6"/>
      <c r="F6"/>
      <c r="G6"/>
      <c r="H6"/>
      <c r="I6" s="68"/>
      <c r="J6" s="66" t="s">
        <v>37</v>
      </c>
      <c r="K6">
        <v>2016</v>
      </c>
      <c r="L6"/>
      <c r="M6"/>
      <c r="N6"/>
      <c r="O6"/>
      <c r="P6"/>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5"/>
      <c r="Q12" s="154"/>
      <c r="R12" s="116"/>
    </row>
    <row r="13" s="80" customFormat="true" ht="12" x14ac:dyDescent="0.2">
      <c r="A13" s="79" t="s">
        <v>51</v>
      </c>
      <c r="B13" s="133" t="s">
        <v>42</v>
      </c>
      <c r="C13" s="79" t="s">
        <v>102</v>
      </c>
      <c r="D13" s="79" t="s">
        <v>52</v>
      </c>
      <c r="E13" s="79" t="s">
        <v>203</v>
      </c>
      <c r="F13" s="79" t="s">
        <v>103</v>
      </c>
      <c r="G13" s="79" t="s">
        <v>104</v>
      </c>
      <c r="H13" s="79" t="s">
        <v>105</v>
      </c>
      <c r="I13" s="79" t="s">
        <v>106</v>
      </c>
      <c r="J13" s="79" t="s">
        <v>204</v>
      </c>
      <c r="K13" s="79" t="s">
        <v>107</v>
      </c>
      <c r="L13" s="79" t="s">
        <v>108</v>
      </c>
      <c r="M13" s="79" t="s">
        <v>109</v>
      </c>
      <c r="N13" s="79" t="s">
        <v>110</v>
      </c>
      <c r="O13" s="80" t="s">
        <v>142</v>
      </c>
      <c r="P13" s="80" t="s">
        <v>178</v>
      </c>
      <c r="Q13" s="79" t="s">
        <v>111</v>
      </c>
      <c r="R13" s="79" t="s">
        <v>112</v>
      </c>
      <c r="S13" s="118" t="s">
        <v>113</v>
      </c>
    </row>
    <row r="14" s="77" customFormat="true" ht="15.75" x14ac:dyDescent="0.25">
      <c r="A14" s="124" t="s">
        <v>179</v>
      </c>
      <c r="B14">
        <v>2000</v>
      </c>
      <c r="C14" s="126" t="s">
        <v>7</v>
      </c>
      <c r="D14">
        <v>875643</v>
      </c>
      <c r="E14"/>
      <c r="F14"/>
      <c r="G14"/>
      <c r="H14"/>
      <c r="I14"/>
      <c r="J14"/>
      <c r="K14"/>
      <c r="L14"/>
      <c r="M14"/>
      <c r="N14"/>
      <c r="O14"/>
      <c r="P14"/>
      <c r="Q14"/>
      <c r="R14"/>
      <c r="S14"/>
      <c r="T14" s="125"/>
    </row>
    <row r="15" s="77" customFormat="true" ht="15.75" x14ac:dyDescent="0.25">
      <c r="A15" s="124" t="s">
        <v>179</v>
      </c>
      <c r="B15">
        <v>2001</v>
      </c>
      <c r="C15" s="126" t="s">
        <v>7</v>
      </c>
      <c r="D15">
        <v>858284</v>
      </c>
      <c r="E15"/>
      <c r="F15"/>
      <c r="G15"/>
      <c r="H15"/>
      <c r="I15"/>
      <c r="J15"/>
      <c r="K15"/>
      <c r="L15"/>
      <c r="M15"/>
      <c r="N15"/>
      <c r="O15"/>
      <c r="P15"/>
      <c r="Q15"/>
      <c r="R15"/>
      <c r="S15"/>
      <c r="T15" s="125"/>
    </row>
    <row r="16" s="77" customFormat="true" ht="15.75" x14ac:dyDescent="0.25">
      <c r="A16" s="124" t="s">
        <v>179</v>
      </c>
      <c r="B16">
        <v>2002</v>
      </c>
      <c r="C16" s="126" t="s">
        <v>7</v>
      </c>
      <c r="D16">
        <v>842447</v>
      </c>
      <c r="E16"/>
      <c r="F16"/>
      <c r="G16"/>
      <c r="H16"/>
      <c r="I16"/>
      <c r="J16"/>
      <c r="K16"/>
      <c r="L16"/>
      <c r="M16"/>
      <c r="N16"/>
      <c r="O16"/>
      <c r="P16"/>
      <c r="Q16"/>
      <c r="R16"/>
      <c r="S16"/>
      <c r="T16" s="125"/>
    </row>
    <row r="17" s="77" customFormat="true" ht="15.75" x14ac:dyDescent="0.25">
      <c r="A17" s="124" t="s">
        <v>179</v>
      </c>
      <c r="B17">
        <v>2003</v>
      </c>
      <c r="C17" s="126" t="s">
        <v>7</v>
      </c>
      <c r="D17">
        <v>831688</v>
      </c>
      <c r="E17"/>
      <c r="F17"/>
      <c r="G17"/>
      <c r="H17"/>
      <c r="I17"/>
      <c r="J17"/>
      <c r="K17"/>
      <c r="L17"/>
      <c r="M17"/>
      <c r="N17"/>
      <c r="O17"/>
      <c r="P17"/>
      <c r="Q17"/>
      <c r="R17"/>
      <c r="S17"/>
      <c r="T17" s="125"/>
    </row>
    <row r="18" s="77" customFormat="true" ht="15.75" x14ac:dyDescent="0.25">
      <c r="A18" s="124" t="s">
        <v>179</v>
      </c>
      <c r="B18">
        <v>2004</v>
      </c>
      <c r="C18" s="126" t="s">
        <v>7</v>
      </c>
      <c r="D18">
        <v>823755</v>
      </c>
      <c r="E18"/>
      <c r="F18"/>
      <c r="G18"/>
      <c r="H18"/>
      <c r="I18"/>
      <c r="J18"/>
      <c r="K18"/>
      <c r="L18"/>
      <c r="M18"/>
      <c r="N18"/>
      <c r="O18"/>
      <c r="P18"/>
      <c r="Q18"/>
      <c r="R18"/>
      <c r="S18"/>
      <c r="T18" s="125"/>
    </row>
    <row r="19" s="77" customFormat="true" ht="15.75" x14ac:dyDescent="0.25">
      <c r="A19" s="124" t="s">
        <v>179</v>
      </c>
      <c r="B19">
        <v>2005</v>
      </c>
      <c r="C19" s="126" t="s">
        <v>7</v>
      </c>
      <c r="D19">
        <v>810866</v>
      </c>
      <c r="E19"/>
      <c r="F19"/>
      <c r="G19"/>
      <c r="H19"/>
      <c r="I19"/>
      <c r="J19"/>
      <c r="K19"/>
      <c r="L19"/>
      <c r="M19"/>
      <c r="N19"/>
      <c r="O19"/>
      <c r="P19"/>
      <c r="Q19"/>
      <c r="R19"/>
      <c r="S19"/>
      <c r="T19" s="125"/>
    </row>
    <row r="20" s="77" customFormat="true" ht="15.75" x14ac:dyDescent="0.25">
      <c r="A20" s="124" t="s">
        <v>179</v>
      </c>
      <c r="B20">
        <v>2006</v>
      </c>
      <c r="C20" s="126" t="s">
        <v>7</v>
      </c>
      <c r="D20">
        <v>798470</v>
      </c>
      <c r="E20"/>
      <c r="F20"/>
      <c r="G20"/>
      <c r="H20"/>
      <c r="I20"/>
      <c r="J20"/>
      <c r="K20"/>
      <c r="L20"/>
      <c r="M20"/>
      <c r="N20"/>
      <c r="O20"/>
      <c r="P20"/>
      <c r="Q20"/>
      <c r="R20"/>
      <c r="S20"/>
      <c r="T20" s="125"/>
    </row>
    <row r="21" s="77" customFormat="true" ht="15.75" x14ac:dyDescent="0.25">
      <c r="A21" s="124" t="s">
        <v>179</v>
      </c>
      <c r="B21">
        <v>2007</v>
      </c>
      <c r="C21" s="126" t="s">
        <v>7</v>
      </c>
      <c r="D21">
        <v>782476</v>
      </c>
      <c r="E21"/>
      <c r="F21"/>
      <c r="G21"/>
      <c r="H21"/>
      <c r="I21"/>
      <c r="J21"/>
      <c r="K21"/>
      <c r="L21"/>
      <c r="M21"/>
      <c r="N21"/>
      <c r="O21"/>
      <c r="P21"/>
      <c r="Q21"/>
      <c r="R21"/>
      <c r="S21"/>
      <c r="T21" s="125"/>
    </row>
    <row r="22" s="77" customFormat="true" ht="15.75" x14ac:dyDescent="0.25">
      <c r="A22" s="124" t="s">
        <v>179</v>
      </c>
      <c r="B22">
        <v>2008</v>
      </c>
      <c r="C22" s="126" t="s">
        <v>7</v>
      </c>
      <c r="D22">
        <v>763354</v>
      </c>
      <c r="E22"/>
      <c r="F22"/>
      <c r="G22"/>
      <c r="H22"/>
      <c r="I22"/>
      <c r="J22"/>
      <c r="K22"/>
      <c r="L22"/>
      <c r="M22"/>
      <c r="N22"/>
      <c r="O22"/>
      <c r="P22"/>
      <c r="Q22"/>
      <c r="R22"/>
      <c r="S22"/>
      <c r="T22" s="125"/>
    </row>
    <row r="23" s="77" customFormat="true" ht="15.75" x14ac:dyDescent="0.25">
      <c r="A23" s="124" t="s">
        <v>179</v>
      </c>
      <c r="B23">
        <v>2009</v>
      </c>
      <c r="C23" s="126" t="s">
        <v>7</v>
      </c>
      <c r="D23">
        <v>743914</v>
      </c>
      <c r="E23"/>
      <c r="F23"/>
      <c r="G23"/>
      <c r="H23"/>
      <c r="I23"/>
      <c r="J23"/>
      <c r="K23"/>
      <c r="L23"/>
      <c r="M23"/>
      <c r="N23"/>
      <c r="O23"/>
      <c r="P23"/>
      <c r="Q23"/>
      <c r="R23"/>
      <c r="S23"/>
      <c r="T23" s="125"/>
    </row>
    <row r="24" s="77" customFormat="true" ht="15.75" x14ac:dyDescent="0.25">
      <c r="A24" s="124" t="s">
        <v>179</v>
      </c>
      <c r="B24">
        <v>2010</v>
      </c>
      <c r="C24" s="126" t="s">
        <v>7</v>
      </c>
      <c r="D24">
        <v>732058</v>
      </c>
      <c r="E24"/>
      <c r="F24"/>
      <c r="G24">
        <v>51</v>
      </c>
      <c r="H24"/>
      <c r="I24"/>
      <c r="J24"/>
      <c r="K24"/>
      <c r="L24">
        <v>33.716999999999999</v>
      </c>
      <c r="M24"/>
      <c r="N24"/>
      <c r="O24"/>
      <c r="P24"/>
      <c r="Q24">
        <v>25.716999999999999</v>
      </c>
      <c r="R24"/>
      <c r="S24"/>
      <c r="T24" s="125"/>
    </row>
    <row r="25" s="77" customFormat="true" ht="15.75" x14ac:dyDescent="0.25">
      <c r="A25" s="124" t="s">
        <v>179</v>
      </c>
      <c r="B25">
        <v>2011</v>
      </c>
      <c r="C25" s="126" t="s">
        <v>7</v>
      </c>
      <c r="D25">
        <v>721269</v>
      </c>
      <c r="E25"/>
      <c r="F25"/>
      <c r="G25">
        <v>51</v>
      </c>
      <c r="H25"/>
      <c r="I25"/>
      <c r="J25"/>
      <c r="K25"/>
      <c r="L25">
        <v>33.716999999999999</v>
      </c>
      <c r="M25"/>
      <c r="N25"/>
      <c r="O25"/>
      <c r="P25"/>
      <c r="Q25">
        <v>25.716999999999999</v>
      </c>
      <c r="R25"/>
      <c r="S25"/>
      <c r="T25" s="125"/>
    </row>
    <row r="26" s="77" customFormat="true" ht="15.75" x14ac:dyDescent="0.25">
      <c r="A26" s="124" t="s">
        <v>179</v>
      </c>
      <c r="B26">
        <v>2012</v>
      </c>
      <c r="C26" s="126" t="s">
        <v>7</v>
      </c>
      <c r="D26">
        <v>715589</v>
      </c>
      <c r="E26"/>
      <c r="F26"/>
      <c r="G26">
        <v>51</v>
      </c>
      <c r="H26"/>
      <c r="I26"/>
      <c r="J26"/>
      <c r="K26"/>
      <c r="L26">
        <v>33.716999999999999</v>
      </c>
      <c r="M26"/>
      <c r="N26"/>
      <c r="O26"/>
      <c r="P26"/>
      <c r="Q26">
        <v>25.716999999999999</v>
      </c>
      <c r="R26"/>
      <c r="S26"/>
      <c r="T26" s="125"/>
    </row>
    <row r="27" s="77" customFormat="true" ht="15.75" x14ac:dyDescent="0.25">
      <c r="A27" s="124" t="s">
        <v>179</v>
      </c>
      <c r="B27">
        <v>2013</v>
      </c>
      <c r="C27" s="126" t="s">
        <v>7</v>
      </c>
      <c r="D27">
        <v>714218</v>
      </c>
      <c r="E27"/>
      <c r="F27"/>
      <c r="G27">
        <v>51</v>
      </c>
      <c r="H27"/>
      <c r="I27"/>
      <c r="J27"/>
      <c r="K27"/>
      <c r="L27">
        <v>33.716999999999999</v>
      </c>
      <c r="M27"/>
      <c r="N27"/>
      <c r="O27"/>
      <c r="P27"/>
      <c r="Q27">
        <v>25.716999999999999</v>
      </c>
      <c r="R27"/>
      <c r="S27"/>
      <c r="T27" s="125"/>
    </row>
    <row r="28" s="77" customFormat="true" ht="15.75" x14ac:dyDescent="0.25">
      <c r="A28" s="124" t="s">
        <v>179</v>
      </c>
      <c r="B28">
        <v>2014</v>
      </c>
      <c r="C28" s="126" t="s">
        <v>7</v>
      </c>
      <c r="D28">
        <v>714277</v>
      </c>
      <c r="E28"/>
      <c r="F28"/>
      <c r="G28">
        <v>51</v>
      </c>
      <c r="H28"/>
      <c r="I28"/>
      <c r="J28"/>
      <c r="K28"/>
      <c r="L28">
        <v>33.716999999999999</v>
      </c>
      <c r="M28"/>
      <c r="N28"/>
      <c r="O28"/>
      <c r="P28"/>
      <c r="Q28">
        <v>25.716999999999999</v>
      </c>
      <c r="R28"/>
      <c r="S28"/>
      <c r="T28" s="125"/>
    </row>
    <row r="29" s="77" customFormat="true" ht="15.75" x14ac:dyDescent="0.25">
      <c r="A29" s="124" t="s">
        <v>179</v>
      </c>
      <c r="B29">
        <v>2015</v>
      </c>
      <c r="C29" s="126" t="s">
        <v>7</v>
      </c>
      <c r="D29">
        <v>708868</v>
      </c>
      <c r="E29"/>
      <c r="F29"/>
      <c r="G29">
        <v>51</v>
      </c>
      <c r="H29"/>
      <c r="I29"/>
      <c r="J29"/>
      <c r="K29"/>
      <c r="L29">
        <v>33.716999999999999</v>
      </c>
      <c r="M29"/>
      <c r="N29"/>
      <c r="O29"/>
      <c r="P29"/>
      <c r="Q29">
        <v>25.716999999999999</v>
      </c>
      <c r="R29"/>
      <c r="S29"/>
      <c r="T29" s="125"/>
    </row>
    <row r="30" s="77" customFormat="true" ht="15.75" x14ac:dyDescent="0.25">
      <c r="A30" s="124" t="s">
        <v>179</v>
      </c>
      <c r="B30">
        <v>2016</v>
      </c>
      <c r="C30" s="126" t="s">
        <v>7</v>
      </c>
      <c r="D30">
        <v>703137</v>
      </c>
      <c r="E30"/>
      <c r="F30"/>
      <c r="G30">
        <v>51</v>
      </c>
      <c r="H30"/>
      <c r="I30"/>
      <c r="J30"/>
      <c r="K30"/>
      <c r="L30">
        <v>33.716999999999999</v>
      </c>
      <c r="M30"/>
      <c r="N30"/>
      <c r="O30"/>
      <c r="P30"/>
      <c r="Q30">
        <v>25.716999999999999</v>
      </c>
      <c r="R30"/>
      <c r="S30"/>
      <c r="T30" s="125"/>
    </row>
    <row r="31" s="77" customFormat="true" ht="15.75" x14ac:dyDescent="0.25">
      <c r="A31" s="124" t="s">
        <v>179</v>
      </c>
      <c r="B31">
        <v>2000</v>
      </c>
      <c r="C31" s="126" t="s">
        <v>1</v>
      </c>
      <c r="D31">
        <v>486743.99080444331</v>
      </c>
      <c r="E31"/>
      <c r="F31"/>
      <c r="G31"/>
      <c r="H31"/>
      <c r="I31"/>
      <c r="J31"/>
      <c r="K31"/>
      <c r="L31"/>
      <c r="M31"/>
      <c r="N31"/>
      <c r="O31"/>
      <c r="P31"/>
      <c r="Q31"/>
      <c r="R31"/>
      <c r="S31"/>
      <c r="T31" s="125"/>
    </row>
    <row r="32" s="77" customFormat="true" ht="15.75" x14ac:dyDescent="0.25">
      <c r="A32" s="124" t="s">
        <v>179</v>
      </c>
      <c r="B32">
        <v>2001</v>
      </c>
      <c r="C32" s="126" t="s">
        <v>1</v>
      </c>
      <c r="D32">
        <v>478279.00783111574</v>
      </c>
      <c r="E32"/>
      <c r="F32"/>
      <c r="G32"/>
      <c r="H32"/>
      <c r="I32"/>
      <c r="J32"/>
      <c r="K32"/>
      <c r="L32"/>
      <c r="M32"/>
      <c r="N32"/>
      <c r="O32"/>
      <c r="P32"/>
      <c r="Q32"/>
      <c r="R32"/>
      <c r="S32"/>
      <c r="T32" s="125"/>
    </row>
    <row r="33" s="77" customFormat="true" ht="15.75" x14ac:dyDescent="0.25">
      <c r="A33" s="124" t="s">
        <v>179</v>
      </c>
      <c r="B33">
        <v>2002</v>
      </c>
      <c r="C33" s="126" t="s">
        <v>1</v>
      </c>
      <c r="D33">
        <v>470726.00246032712</v>
      </c>
      <c r="E33"/>
      <c r="F33"/>
      <c r="G33"/>
      <c r="H33"/>
      <c r="I33"/>
      <c r="J33"/>
      <c r="K33"/>
      <c r="L33"/>
      <c r="M33"/>
      <c r="N33"/>
      <c r="O33"/>
      <c r="P33"/>
      <c r="Q33"/>
      <c r="R33"/>
      <c r="S33"/>
      <c r="T33" s="125"/>
    </row>
    <row r="34" s="77" customFormat="true" ht="15.75" x14ac:dyDescent="0.25">
      <c r="A34" s="124" t="s">
        <v>179</v>
      </c>
      <c r="B34">
        <v>2003</v>
      </c>
      <c r="C34" s="126" t="s">
        <v>1</v>
      </c>
      <c r="D34">
        <v>466077.99454071047</v>
      </c>
      <c r="E34"/>
      <c r="F34"/>
      <c r="G34"/>
      <c r="H34"/>
      <c r="I34"/>
      <c r="J34"/>
      <c r="K34"/>
      <c r="L34"/>
      <c r="M34"/>
      <c r="N34"/>
      <c r="O34"/>
      <c r="P34"/>
      <c r="Q34"/>
      <c r="R34"/>
      <c r="S34"/>
      <c r="T34" s="125"/>
    </row>
    <row r="35" s="77" customFormat="true" ht="15.75" x14ac:dyDescent="0.25">
      <c r="A35" s="124" t="s">
        <v>179</v>
      </c>
      <c r="B35">
        <v>2004</v>
      </c>
      <c r="C35" s="126" t="s">
        <v>1</v>
      </c>
      <c r="D35">
        <v>463089.99489555362</v>
      </c>
      <c r="E35"/>
      <c r="F35"/>
      <c r="G35"/>
      <c r="H35"/>
      <c r="I35"/>
      <c r="J35"/>
      <c r="K35"/>
      <c r="L35"/>
      <c r="M35"/>
      <c r="N35"/>
      <c r="O35"/>
      <c r="P35"/>
      <c r="Q35"/>
      <c r="R35"/>
      <c r="S35"/>
      <c r="T35" s="125"/>
    </row>
    <row r="36" s="77" customFormat="true" ht="15.75" x14ac:dyDescent="0.25">
      <c r="A36" s="124" t="s">
        <v>179</v>
      </c>
      <c r="B36">
        <v>2005</v>
      </c>
      <c r="C36" s="126" t="s">
        <v>1</v>
      </c>
      <c r="D36">
        <v>457376.99974334723</v>
      </c>
      <c r="E36"/>
      <c r="F36"/>
      <c r="G36"/>
      <c r="H36"/>
      <c r="I36"/>
      <c r="J36"/>
      <c r="K36"/>
      <c r="L36"/>
      <c r="M36"/>
      <c r="N36"/>
      <c r="O36"/>
      <c r="P36"/>
      <c r="Q36"/>
      <c r="R36"/>
      <c r="S36"/>
      <c r="T36" s="125"/>
    </row>
    <row r="37" s="77" customFormat="true" ht="15.75" x14ac:dyDescent="0.25">
      <c r="A37" s="124" t="s">
        <v>179</v>
      </c>
      <c r="B37">
        <v>2006</v>
      </c>
      <c r="C37" s="126" t="s">
        <v>1</v>
      </c>
      <c r="D37">
        <v>451998.00262336736</v>
      </c>
      <c r="E37"/>
      <c r="F37"/>
      <c r="G37"/>
      <c r="H37"/>
      <c r="I37"/>
      <c r="J37"/>
      <c r="K37"/>
      <c r="L37"/>
      <c r="M37"/>
      <c r="N37"/>
      <c r="O37"/>
      <c r="P37"/>
      <c r="Q37"/>
      <c r="R37"/>
      <c r="S37"/>
      <c r="T37" s="125"/>
    </row>
    <row r="38" s="77" customFormat="true" ht="15.75" x14ac:dyDescent="0.25">
      <c r="A38" s="124" t="s">
        <v>179</v>
      </c>
      <c r="B38">
        <v>2007</v>
      </c>
      <c r="C38" s="126" t="s">
        <v>1</v>
      </c>
      <c r="D38">
        <v>444619.00917007448</v>
      </c>
      <c r="E38"/>
      <c r="F38"/>
      <c r="G38"/>
      <c r="H38"/>
      <c r="I38"/>
      <c r="J38"/>
      <c r="K38"/>
      <c r="L38"/>
      <c r="M38"/>
      <c r="N38"/>
      <c r="O38"/>
      <c r="P38"/>
      <c r="Q38"/>
      <c r="R38"/>
      <c r="S38"/>
      <c r="T38" s="125"/>
    </row>
    <row r="39" s="77" customFormat="true" ht="15.75" x14ac:dyDescent="0.25">
      <c r="A39" s="124" t="s">
        <v>179</v>
      </c>
      <c r="B39">
        <v>2008</v>
      </c>
      <c r="C39" s="126" t="s">
        <v>1</v>
      </c>
      <c r="D39">
        <v>435477.98864501953</v>
      </c>
      <c r="E39"/>
      <c r="F39"/>
      <c r="G39"/>
      <c r="H39"/>
      <c r="I39"/>
      <c r="J39"/>
      <c r="K39"/>
      <c r="L39"/>
      <c r="M39"/>
      <c r="N39"/>
      <c r="O39"/>
      <c r="P39"/>
      <c r="Q39"/>
      <c r="R39"/>
      <c r="S39"/>
      <c r="T39" s="125"/>
    </row>
    <row r="40" s="77" customFormat="true" ht="15.75" x14ac:dyDescent="0.25">
      <c r="A40" s="124" t="s">
        <v>179</v>
      </c>
      <c r="B40">
        <v>2009</v>
      </c>
      <c r="C40" s="126" t="s">
        <v>1</v>
      </c>
      <c r="D40">
        <v>426166.00387199398</v>
      </c>
      <c r="E40"/>
      <c r="F40"/>
      <c r="G40"/>
      <c r="H40"/>
      <c r="I40"/>
      <c r="J40"/>
      <c r="K40"/>
      <c r="L40"/>
      <c r="M40"/>
      <c r="N40"/>
      <c r="O40"/>
      <c r="P40"/>
      <c r="Q40"/>
      <c r="R40"/>
      <c r="S40"/>
      <c r="T40" s="125"/>
    </row>
    <row r="41" s="77" customFormat="true" ht="15.75" x14ac:dyDescent="0.25">
      <c r="A41" s="124" t="s">
        <v>179</v>
      </c>
      <c r="B41">
        <v>2010</v>
      </c>
      <c r="C41" s="126" t="s">
        <v>1</v>
      </c>
      <c r="D41">
        <v>421204.00681976316</v>
      </c>
      <c r="E41"/>
      <c r="F41"/>
      <c r="G41"/>
      <c r="H41"/>
      <c r="I41"/>
      <c r="J41"/>
      <c r="K41"/>
      <c r="L41">
        <v>30</v>
      </c>
      <c r="M41"/>
      <c r="N41"/>
      <c r="O41"/>
      <c r="P41"/>
      <c r="Q41">
        <v>22</v>
      </c>
      <c r="R41"/>
      <c r="S41"/>
      <c r="T41" s="125"/>
    </row>
    <row r="42" s="77" customFormat="true" ht="15.75" x14ac:dyDescent="0.25">
      <c r="A42" s="124" t="s">
        <v>179</v>
      </c>
      <c r="B42">
        <v>2011</v>
      </c>
      <c r="C42" s="126" t="s">
        <v>1</v>
      </c>
      <c r="D42">
        <v>416893.00875526428</v>
      </c>
      <c r="E42"/>
      <c r="F42"/>
      <c r="G42"/>
      <c r="H42"/>
      <c r="I42"/>
      <c r="J42"/>
      <c r="K42"/>
      <c r="L42">
        <v>30</v>
      </c>
      <c r="M42"/>
      <c r="N42"/>
      <c r="O42"/>
      <c r="P42"/>
      <c r="Q42">
        <v>22</v>
      </c>
      <c r="R42"/>
      <c r="S42"/>
      <c r="T42" s="125"/>
    </row>
    <row r="43" s="77" customFormat="true" ht="15.75" x14ac:dyDescent="0.25">
      <c r="A43" s="124" t="s">
        <v>179</v>
      </c>
      <c r="B43">
        <v>2012</v>
      </c>
      <c r="C43" s="126" t="s">
        <v>1</v>
      </c>
      <c r="D43">
        <v>415571.0014650345</v>
      </c>
      <c r="E43"/>
      <c r="F43"/>
      <c r="G43"/>
      <c r="H43"/>
      <c r="I43"/>
      <c r="J43"/>
      <c r="K43"/>
      <c r="L43">
        <v>30</v>
      </c>
      <c r="M43"/>
      <c r="N43"/>
      <c r="O43"/>
      <c r="P43"/>
      <c r="Q43">
        <v>22</v>
      </c>
      <c r="R43"/>
      <c r="S43"/>
      <c r="T43" s="125"/>
    </row>
    <row r="44" s="77" customFormat="true" ht="15.75" x14ac:dyDescent="0.25">
      <c r="A44" s="124" t="s">
        <v>179</v>
      </c>
      <c r="B44">
        <v>2013</v>
      </c>
      <c r="C44" s="126" t="s">
        <v>1</v>
      </c>
      <c r="D44">
        <v>416811.0085623932</v>
      </c>
      <c r="E44"/>
      <c r="F44"/>
      <c r="G44"/>
      <c r="H44"/>
      <c r="I44"/>
      <c r="J44"/>
      <c r="K44"/>
      <c r="L44">
        <v>30</v>
      </c>
      <c r="M44"/>
      <c r="N44"/>
      <c r="O44"/>
      <c r="P44"/>
      <c r="Q44">
        <v>22</v>
      </c>
      <c r="R44"/>
      <c r="S44"/>
      <c r="T44" s="125"/>
    </row>
    <row r="45" s="77" customFormat="true" ht="15.75" x14ac:dyDescent="0.25">
      <c r="A45" s="124" t="s">
        <v>179</v>
      </c>
      <c r="B45">
        <v>2014</v>
      </c>
      <c r="C45" s="126" t="s">
        <v>1</v>
      </c>
      <c r="D45">
        <v>418966.00475460052</v>
      </c>
      <c r="E45"/>
      <c r="F45"/>
      <c r="G45"/>
      <c r="H45"/>
      <c r="I45"/>
      <c r="J45"/>
      <c r="K45"/>
      <c r="L45">
        <v>30</v>
      </c>
      <c r="M45"/>
      <c r="N45"/>
      <c r="O45"/>
      <c r="P45"/>
      <c r="Q45">
        <v>22</v>
      </c>
      <c r="R45"/>
      <c r="S45"/>
      <c r="T45" s="125"/>
    </row>
    <row r="46" s="77" customFormat="true" ht="15.75" x14ac:dyDescent="0.25">
      <c r="A46" s="124" t="s">
        <v>179</v>
      </c>
      <c r="B46">
        <v>2015</v>
      </c>
      <c r="C46" s="126" t="s">
        <v>1</v>
      </c>
      <c r="D46">
        <v>417976.98657791136</v>
      </c>
      <c r="E46"/>
      <c r="F46"/>
      <c r="G46"/>
      <c r="H46"/>
      <c r="I46"/>
      <c r="J46"/>
      <c r="K46"/>
      <c r="L46">
        <v>30</v>
      </c>
      <c r="M46"/>
      <c r="N46"/>
      <c r="O46"/>
      <c r="P46"/>
      <c r="Q46">
        <v>22</v>
      </c>
      <c r="R46"/>
      <c r="S46"/>
      <c r="T46" s="125"/>
    </row>
    <row r="47" s="77" customFormat="true" ht="15.75" x14ac:dyDescent="0.25">
      <c r="A47" s="124" t="s">
        <v>179</v>
      </c>
      <c r="B47">
        <v>2016</v>
      </c>
      <c r="C47" s="126" t="s">
        <v>1</v>
      </c>
      <c r="D47">
        <v>416848.01009502407</v>
      </c>
      <c r="E47"/>
      <c r="F47"/>
      <c r="G47"/>
      <c r="H47"/>
      <c r="I47"/>
      <c r="J47"/>
      <c r="K47"/>
      <c r="L47">
        <v>30</v>
      </c>
      <c r="M47"/>
      <c r="N47"/>
      <c r="O47"/>
      <c r="P47"/>
      <c r="Q47">
        <v>22</v>
      </c>
      <c r="R47"/>
      <c r="S47"/>
      <c r="T47" s="125"/>
    </row>
    <row r="48" s="77" customFormat="true" ht="15.75" x14ac:dyDescent="0.25">
      <c r="A48" s="124" t="s">
        <v>179</v>
      </c>
      <c r="B48">
        <v>2000</v>
      </c>
      <c r="C48" s="126" t="s">
        <v>2</v>
      </c>
      <c r="D48">
        <v>388899.00919555663</v>
      </c>
      <c r="E48"/>
      <c r="F48"/>
      <c r="G48"/>
      <c r="H48"/>
      <c r="I48"/>
      <c r="J48"/>
      <c r="K48"/>
      <c r="L48"/>
      <c r="M48"/>
      <c r="N48"/>
      <c r="O48"/>
      <c r="P48"/>
      <c r="Q48"/>
      <c r="R48"/>
      <c r="S48"/>
      <c r="T48" s="125"/>
    </row>
    <row r="49" s="77" customFormat="true" ht="15.75" x14ac:dyDescent="0.25">
      <c r="A49" s="124" t="s">
        <v>179</v>
      </c>
      <c r="B49">
        <v>2001</v>
      </c>
      <c r="C49" s="126" t="s">
        <v>2</v>
      </c>
      <c r="D49">
        <v>380004.99216888426</v>
      </c>
      <c r="E49"/>
      <c r="F49"/>
      <c r="G49"/>
      <c r="H49"/>
      <c r="I49"/>
      <c r="J49"/>
      <c r="K49"/>
      <c r="L49"/>
      <c r="M49"/>
      <c r="N49"/>
      <c r="O49"/>
      <c r="P49"/>
      <c r="Q49"/>
      <c r="R49"/>
      <c r="S49"/>
      <c r="T49" s="125"/>
    </row>
    <row r="50" s="77" customFormat="true" ht="15.75" x14ac:dyDescent="0.25">
      <c r="A50" s="124" t="s">
        <v>179</v>
      </c>
      <c r="B50">
        <v>2002</v>
      </c>
      <c r="C50" s="126" t="s">
        <v>2</v>
      </c>
      <c r="D50">
        <v>371720.99753967288</v>
      </c>
      <c r="E50"/>
      <c r="F50"/>
      <c r="G50"/>
      <c r="H50"/>
      <c r="I50"/>
      <c r="J50"/>
      <c r="K50"/>
      <c r="L50"/>
      <c r="M50"/>
      <c r="N50"/>
      <c r="O50"/>
      <c r="P50"/>
      <c r="Q50"/>
      <c r="R50"/>
      <c r="S50"/>
      <c r="T50" s="125"/>
    </row>
    <row r="51" s="77" customFormat="true" ht="15.75" x14ac:dyDescent="0.25">
      <c r="A51" s="124" t="s">
        <v>179</v>
      </c>
      <c r="B51">
        <v>2003</v>
      </c>
      <c r="C51" s="126" t="s">
        <v>2</v>
      </c>
      <c r="D51">
        <v>365610.00545928959</v>
      </c>
      <c r="E51"/>
      <c r="F51"/>
      <c r="G51"/>
      <c r="H51"/>
      <c r="I51"/>
      <c r="J51"/>
      <c r="K51"/>
      <c r="L51"/>
      <c r="M51"/>
      <c r="N51"/>
      <c r="O51"/>
      <c r="P51"/>
      <c r="Q51"/>
      <c r="R51"/>
      <c r="S51"/>
      <c r="T51" s="125"/>
    </row>
    <row r="52" s="77" customFormat="true" ht="15.75" x14ac:dyDescent="0.25">
      <c r="A52" s="124" t="s">
        <v>179</v>
      </c>
      <c r="B52">
        <v>2004</v>
      </c>
      <c r="C52" s="126" t="s">
        <v>2</v>
      </c>
      <c r="D52">
        <v>360665.00510444638</v>
      </c>
      <c r="E52"/>
      <c r="F52"/>
      <c r="G52"/>
      <c r="H52"/>
      <c r="I52"/>
      <c r="J52"/>
      <c r="K52"/>
      <c r="L52"/>
      <c r="M52"/>
      <c r="N52"/>
      <c r="O52"/>
      <c r="P52"/>
      <c r="Q52"/>
      <c r="R52"/>
      <c r="S52"/>
      <c r="T52" s="125"/>
    </row>
    <row r="53" s="77" customFormat="true" ht="15.75" x14ac:dyDescent="0.25">
      <c r="A53" s="124" t="s">
        <v>179</v>
      </c>
      <c r="B53">
        <v>2005</v>
      </c>
      <c r="C53" s="126" t="s">
        <v>2</v>
      </c>
      <c r="D53">
        <v>353489.00025665283</v>
      </c>
      <c r="E53"/>
      <c r="F53"/>
      <c r="G53"/>
      <c r="H53"/>
      <c r="I53"/>
      <c r="J53"/>
      <c r="K53"/>
      <c r="L53"/>
      <c r="M53"/>
      <c r="N53"/>
      <c r="O53"/>
      <c r="P53"/>
      <c r="Q53"/>
      <c r="R53"/>
      <c r="S53"/>
      <c r="T53" s="125"/>
    </row>
    <row r="54" s="77" customFormat="true" ht="15.75" x14ac:dyDescent="0.25">
      <c r="A54" s="124" t="s">
        <v>179</v>
      </c>
      <c r="B54">
        <v>2006</v>
      </c>
      <c r="C54" s="126" t="s">
        <v>2</v>
      </c>
      <c r="D54">
        <v>346471.9973766327</v>
      </c>
      <c r="E54"/>
      <c r="F54"/>
      <c r="G54"/>
      <c r="H54"/>
      <c r="I54"/>
      <c r="J54"/>
      <c r="K54"/>
      <c r="L54"/>
      <c r="M54"/>
      <c r="N54"/>
      <c r="O54"/>
      <c r="P54"/>
      <c r="Q54"/>
      <c r="R54"/>
      <c r="S54"/>
      <c r="T54" s="125"/>
    </row>
    <row r="55" s="77" customFormat="true" ht="15.75" x14ac:dyDescent="0.25">
      <c r="A55" s="124" t="s">
        <v>179</v>
      </c>
      <c r="B55">
        <v>2007</v>
      </c>
      <c r="C55" s="126" t="s">
        <v>2</v>
      </c>
      <c r="D55">
        <v>337856.99082992552</v>
      </c>
      <c r="E55"/>
      <c r="F55"/>
      <c r="G55"/>
      <c r="H55"/>
      <c r="I55"/>
      <c r="J55"/>
      <c r="K55"/>
      <c r="L55"/>
      <c r="M55"/>
      <c r="N55"/>
      <c r="O55"/>
      <c r="P55"/>
      <c r="Q55"/>
      <c r="R55"/>
      <c r="S55"/>
      <c r="T55" s="125"/>
    </row>
    <row r="56" s="77" customFormat="true" ht="15.75" x14ac:dyDescent="0.25">
      <c r="A56" s="124" t="s">
        <v>179</v>
      </c>
      <c r="B56">
        <v>2008</v>
      </c>
      <c r="C56" s="126" t="s">
        <v>2</v>
      </c>
      <c r="D56">
        <v>327876.01135498047</v>
      </c>
      <c r="E56"/>
      <c r="F56"/>
      <c r="G56"/>
      <c r="H56"/>
      <c r="I56"/>
      <c r="J56"/>
      <c r="K56"/>
      <c r="L56"/>
      <c r="M56"/>
      <c r="N56"/>
      <c r="O56"/>
      <c r="P56"/>
      <c r="Q56"/>
      <c r="R56"/>
      <c r="S56"/>
      <c r="T56" s="125"/>
    </row>
    <row r="57" s="77" customFormat="true" ht="15.75" x14ac:dyDescent="0.25">
      <c r="A57" s="124" t="s">
        <v>179</v>
      </c>
      <c r="B57">
        <v>2009</v>
      </c>
      <c r="C57" s="126" t="s">
        <v>2</v>
      </c>
      <c r="D57">
        <v>317747.99612800602</v>
      </c>
      <c r="E57"/>
      <c r="F57"/>
      <c r="G57"/>
      <c r="H57"/>
      <c r="I57"/>
      <c r="J57"/>
      <c r="K57"/>
      <c r="L57"/>
      <c r="M57"/>
      <c r="N57"/>
      <c r="O57"/>
      <c r="P57"/>
      <c r="Q57"/>
      <c r="R57"/>
      <c r="S57"/>
      <c r="T57" s="125"/>
    </row>
    <row r="58" s="77" customFormat="true" ht="15.75" x14ac:dyDescent="0.25">
      <c r="A58" s="124" t="s">
        <v>179</v>
      </c>
      <c r="B58">
        <v>2010</v>
      </c>
      <c r="C58" s="126" t="s">
        <v>2</v>
      </c>
      <c r="D58">
        <v>310853.99318023684</v>
      </c>
      <c r="E58"/>
      <c r="F58"/>
      <c r="G58"/>
      <c r="H58"/>
      <c r="I58"/>
      <c r="J58"/>
      <c r="K58"/>
      <c r="L58">
        <v>39</v>
      </c>
      <c r="M58"/>
      <c r="N58"/>
      <c r="O58"/>
      <c r="P58"/>
      <c r="Q58">
        <v>26</v>
      </c>
      <c r="R58"/>
      <c r="S58"/>
      <c r="T58" s="125"/>
    </row>
    <row r="59" s="77" customFormat="true" ht="15.75" x14ac:dyDescent="0.25">
      <c r="A59" s="124" t="s">
        <v>179</v>
      </c>
      <c r="B59">
        <v>2011</v>
      </c>
      <c r="C59" s="126" t="s">
        <v>2</v>
      </c>
      <c r="D59">
        <v>304375.99124473572</v>
      </c>
      <c r="E59"/>
      <c r="F59"/>
      <c r="G59"/>
      <c r="H59"/>
      <c r="I59"/>
      <c r="J59"/>
      <c r="K59"/>
      <c r="L59">
        <v>39</v>
      </c>
      <c r="M59"/>
      <c r="N59"/>
      <c r="O59"/>
      <c r="P59"/>
      <c r="Q59">
        <v>26</v>
      </c>
      <c r="R59"/>
      <c r="S59"/>
      <c r="T59" s="125"/>
    </row>
    <row r="60" s="77" customFormat="true" ht="15.75" x14ac:dyDescent="0.25">
      <c r="A60" s="124" t="s">
        <v>179</v>
      </c>
      <c r="B60">
        <v>2012</v>
      </c>
      <c r="C60" s="126" t="s">
        <v>2</v>
      </c>
      <c r="D60">
        <v>300017.9985349655</v>
      </c>
      <c r="E60"/>
      <c r="F60"/>
      <c r="G60"/>
      <c r="H60"/>
      <c r="I60"/>
      <c r="J60"/>
      <c r="K60"/>
      <c r="L60">
        <v>39</v>
      </c>
      <c r="M60"/>
      <c r="N60"/>
      <c r="O60"/>
      <c r="P60"/>
      <c r="Q60">
        <v>26</v>
      </c>
      <c r="R60"/>
      <c r="S60"/>
      <c r="T60" s="125"/>
    </row>
    <row r="61" s="77" customFormat="true" ht="15.75" x14ac:dyDescent="0.25">
      <c r="A61" s="124" t="s">
        <v>179</v>
      </c>
      <c r="B61">
        <v>2013</v>
      </c>
      <c r="C61" s="126" t="s">
        <v>2</v>
      </c>
      <c r="D61">
        <v>297406.9914376068</v>
      </c>
      <c r="E61"/>
      <c r="F61"/>
      <c r="G61"/>
      <c r="H61"/>
      <c r="I61"/>
      <c r="J61"/>
      <c r="K61"/>
      <c r="L61">
        <v>39</v>
      </c>
      <c r="M61"/>
      <c r="N61"/>
      <c r="O61"/>
      <c r="P61"/>
      <c r="Q61">
        <v>26</v>
      </c>
      <c r="R61"/>
      <c r="S61"/>
      <c r="T61" s="125"/>
    </row>
    <row r="62" s="77" customFormat="true" ht="15.75" x14ac:dyDescent="0.25">
      <c r="A62" s="124" t="s">
        <v>179</v>
      </c>
      <c r="B62">
        <v>2014</v>
      </c>
      <c r="C62" s="126" t="s">
        <v>2</v>
      </c>
      <c r="D62">
        <v>295310.99524539948</v>
      </c>
      <c r="E62"/>
      <c r="F62"/>
      <c r="G62"/>
      <c r="H62"/>
      <c r="I62"/>
      <c r="J62"/>
      <c r="K62"/>
      <c r="L62">
        <v>39</v>
      </c>
      <c r="M62"/>
      <c r="N62"/>
      <c r="O62"/>
      <c r="P62"/>
      <c r="Q62">
        <v>26</v>
      </c>
      <c r="R62"/>
      <c r="S62"/>
      <c r="T62" s="125"/>
    </row>
    <row r="63" s="77" customFormat="true" ht="15.75" x14ac:dyDescent="0.25">
      <c r="A63" s="124" t="s">
        <v>179</v>
      </c>
      <c r="B63">
        <v>2015</v>
      </c>
      <c r="C63" s="126" t="s">
        <v>2</v>
      </c>
      <c r="D63">
        <v>290891.01342208864</v>
      </c>
      <c r="E63"/>
      <c r="F63"/>
      <c r="G63"/>
      <c r="H63"/>
      <c r="I63"/>
      <c r="J63"/>
      <c r="K63"/>
      <c r="L63">
        <v>39</v>
      </c>
      <c r="M63"/>
      <c r="N63"/>
      <c r="O63"/>
      <c r="P63"/>
      <c r="Q63">
        <v>26</v>
      </c>
      <c r="R63"/>
      <c r="S63"/>
      <c r="T63" s="125"/>
    </row>
    <row r="64" s="77" customFormat="true" ht="15.75" x14ac:dyDescent="0.25">
      <c r="A64" s="124" t="s">
        <v>179</v>
      </c>
      <c r="B64">
        <v>2016</v>
      </c>
      <c r="C64" s="126" t="s">
        <v>2</v>
      </c>
      <c r="D64">
        <v>286288.98990497587</v>
      </c>
      <c r="E64"/>
      <c r="F64"/>
      <c r="G64"/>
      <c r="H64"/>
      <c r="I64"/>
      <c r="J64"/>
      <c r="K64"/>
      <c r="L64">
        <v>39</v>
      </c>
      <c r="M64"/>
      <c r="N64"/>
      <c r="O64"/>
      <c r="P64"/>
      <c r="Q64">
        <v>26</v>
      </c>
      <c r="R64"/>
      <c r="S64"/>
      <c r="T64" s="125"/>
    </row>
    <row r="65" s="77" customFormat="true" ht="15.75" x14ac:dyDescent="0.25">
      <c r="A65" s="124" t="s">
        <v>179</v>
      </c>
      <c r="B65">
        <v>2000</v>
      </c>
      <c r="C65" s="126" t="s">
        <v>16</v>
      </c>
      <c r="D65">
        <v>186323</v>
      </c>
      <c r="E65"/>
      <c r="F65"/>
      <c r="G65"/>
      <c r="H65"/>
      <c r="I65"/>
      <c r="J65"/>
      <c r="K65"/>
      <c r="L65"/>
      <c r="M65"/>
      <c r="N65"/>
      <c r="O65"/>
      <c r="P65"/>
      <c r="Q65"/>
      <c r="R65"/>
      <c r="S65"/>
      <c r="T65" s="125"/>
    </row>
    <row r="66" s="77" customFormat="true" ht="15.75" x14ac:dyDescent="0.25">
      <c r="A66" s="124" t="s">
        <v>179</v>
      </c>
      <c r="B66">
        <v>2001</v>
      </c>
      <c r="C66" s="126" t="s">
        <v>16</v>
      </c>
      <c r="D66">
        <v>184360</v>
      </c>
      <c r="E66"/>
      <c r="F66"/>
      <c r="G66"/>
      <c r="H66"/>
      <c r="I66"/>
      <c r="J66"/>
      <c r="K66"/>
      <c r="L66"/>
      <c r="M66"/>
      <c r="N66"/>
      <c r="O66"/>
      <c r="P66"/>
      <c r="Q66"/>
      <c r="R66"/>
      <c r="S66"/>
      <c r="T66" s="125"/>
    </row>
    <row r="67" s="77" customFormat="true" ht="15.75" x14ac:dyDescent="0.25">
      <c r="A67" s="124" t="s">
        <v>179</v>
      </c>
      <c r="B67">
        <v>2002</v>
      </c>
      <c r="C67" s="126" t="s">
        <v>16</v>
      </c>
      <c r="D67">
        <v>186164</v>
      </c>
      <c r="E67"/>
      <c r="F67"/>
      <c r="G67"/>
      <c r="H67"/>
      <c r="I67"/>
      <c r="J67"/>
      <c r="K67"/>
      <c r="L67"/>
      <c r="M67"/>
      <c r="N67"/>
      <c r="O67"/>
      <c r="P67"/>
      <c r="Q67"/>
      <c r="R67"/>
      <c r="S67"/>
      <c r="T67" s="125"/>
    </row>
    <row r="68" s="77" customFormat="true" ht="15.75" x14ac:dyDescent="0.25">
      <c r="A68" s="124" t="s">
        <v>179</v>
      </c>
      <c r="B68">
        <v>2003</v>
      </c>
      <c r="C68" s="126" t="s">
        <v>16</v>
      </c>
      <c r="D68">
        <v>190400</v>
      </c>
      <c r="E68"/>
      <c r="F68"/>
      <c r="G68"/>
      <c r="H68"/>
      <c r="I68"/>
      <c r="J68"/>
      <c r="K68"/>
      <c r="L68"/>
      <c r="M68"/>
      <c r="N68"/>
      <c r="O68"/>
      <c r="P68"/>
      <c r="Q68"/>
      <c r="R68"/>
      <c r="S68"/>
      <c r="T68" s="125"/>
    </row>
    <row r="69" s="77" customFormat="true" ht="15.75" x14ac:dyDescent="0.25">
      <c r="A69" s="124" t="s">
        <v>179</v>
      </c>
      <c r="B69">
        <v>2004</v>
      </c>
      <c r="C69" s="126" t="s">
        <v>16</v>
      </c>
      <c r="D69">
        <v>194491</v>
      </c>
      <c r="E69"/>
      <c r="F69"/>
      <c r="G69"/>
      <c r="H69"/>
      <c r="I69"/>
      <c r="J69"/>
      <c r="K69"/>
      <c r="L69"/>
      <c r="M69"/>
      <c r="N69"/>
      <c r="O69"/>
      <c r="P69"/>
      <c r="Q69"/>
      <c r="R69"/>
      <c r="S69"/>
      <c r="T69" s="125"/>
    </row>
    <row r="70" s="77" customFormat="true" ht="15.75" x14ac:dyDescent="0.25">
      <c r="A70" s="124" t="s">
        <v>179</v>
      </c>
      <c r="B70">
        <v>2005</v>
      </c>
      <c r="C70" s="126" t="s">
        <v>16</v>
      </c>
      <c r="D70">
        <v>191511</v>
      </c>
      <c r="E70"/>
      <c r="F70"/>
      <c r="G70"/>
      <c r="H70"/>
      <c r="I70"/>
      <c r="J70"/>
      <c r="K70"/>
      <c r="L70"/>
      <c r="M70"/>
      <c r="N70"/>
      <c r="O70"/>
      <c r="P70"/>
      <c r="Q70"/>
      <c r="R70"/>
      <c r="S70"/>
      <c r="T70" s="125"/>
    </row>
    <row r="71" s="77" customFormat="true" ht="15.75" x14ac:dyDescent="0.25">
      <c r="A71" s="124" t="s">
        <v>179</v>
      </c>
      <c r="B71">
        <v>2006</v>
      </c>
      <c r="C71" s="126" t="s">
        <v>16</v>
      </c>
      <c r="D71">
        <v>188123</v>
      </c>
      <c r="E71"/>
      <c r="F71"/>
      <c r="G71"/>
      <c r="H71"/>
      <c r="I71"/>
      <c r="J71"/>
      <c r="K71"/>
      <c r="L71"/>
      <c r="M71"/>
      <c r="N71"/>
      <c r="O71"/>
      <c r="P71"/>
      <c r="Q71"/>
      <c r="R71"/>
      <c r="S71"/>
      <c r="T71" s="125"/>
    </row>
    <row r="72" s="77" customFormat="true" ht="15.75" x14ac:dyDescent="0.25">
      <c r="A72" s="124" t="s">
        <v>179</v>
      </c>
      <c r="B72">
        <v>2007</v>
      </c>
      <c r="C72" s="126" t="s">
        <v>16</v>
      </c>
      <c r="D72">
        <v>180565</v>
      </c>
      <c r="E72"/>
      <c r="F72"/>
      <c r="G72"/>
      <c r="H72"/>
      <c r="I72"/>
      <c r="J72"/>
      <c r="K72"/>
      <c r="L72"/>
      <c r="M72"/>
      <c r="N72"/>
      <c r="O72"/>
      <c r="P72"/>
      <c r="Q72"/>
      <c r="R72"/>
      <c r="S72"/>
      <c r="T72" s="125"/>
    </row>
    <row r="73" s="77" customFormat="true" ht="15.75" x14ac:dyDescent="0.25">
      <c r="A73" s="124" t="s">
        <v>179</v>
      </c>
      <c r="B73">
        <v>2008</v>
      </c>
      <c r="C73" s="126" t="s">
        <v>16</v>
      </c>
      <c r="D73">
        <v>170998</v>
      </c>
      <c r="E73"/>
      <c r="F73"/>
      <c r="G73"/>
      <c r="H73"/>
      <c r="I73"/>
      <c r="J73"/>
      <c r="K73"/>
      <c r="L73"/>
      <c r="M73"/>
      <c r="N73"/>
      <c r="O73"/>
      <c r="P73"/>
      <c r="Q73"/>
      <c r="R73"/>
      <c r="S73"/>
      <c r="T73" s="125"/>
    </row>
    <row r="74" s="77" customFormat="true" ht="15.75" x14ac:dyDescent="0.25">
      <c r="A74" s="124" t="s">
        <v>179</v>
      </c>
      <c r="B74">
        <v>2009</v>
      </c>
      <c r="C74" s="126" t="s">
        <v>16</v>
      </c>
      <c r="D74">
        <v>162114</v>
      </c>
      <c r="E74"/>
      <c r="F74"/>
      <c r="G74"/>
      <c r="H74"/>
      <c r="I74"/>
      <c r="J74"/>
      <c r="K74"/>
      <c r="L74"/>
      <c r="M74"/>
      <c r="N74"/>
      <c r="O74"/>
      <c r="P74"/>
      <c r="Q74"/>
      <c r="R74"/>
      <c r="S74"/>
      <c r="T74" s="125"/>
    </row>
    <row r="75" s="77" customFormat="true" ht="15.75" x14ac:dyDescent="0.25">
      <c r="A75" s="124" t="s">
        <v>179</v>
      </c>
      <c r="B75">
        <v>2010</v>
      </c>
      <c r="C75" s="126" t="s">
        <v>16</v>
      </c>
      <c r="D75">
        <v>161048</v>
      </c>
      <c r="E75"/>
      <c r="F75"/>
      <c r="G75"/>
      <c r="H75"/>
      <c r="I75"/>
      <c r="J75"/>
      <c r="K75"/>
      <c r="L75"/>
      <c r="M75"/>
      <c r="N75"/>
      <c r="O75"/>
      <c r="P75"/>
      <c r="Q75"/>
      <c r="R75"/>
      <c r="S75"/>
      <c r="T75" s="125"/>
    </row>
    <row r="76" s="77" customFormat="true" ht="15.75" x14ac:dyDescent="0.25">
      <c r="A76" s="124" t="s">
        <v>179</v>
      </c>
      <c r="B76">
        <v>2011</v>
      </c>
      <c r="C76" s="126" t="s">
        <v>16</v>
      </c>
      <c r="D76">
        <v>160740</v>
      </c>
      <c r="E76"/>
      <c r="F76"/>
      <c r="G76"/>
      <c r="H76"/>
      <c r="I76"/>
      <c r="J76"/>
      <c r="K76"/>
      <c r="L76"/>
      <c r="M76"/>
      <c r="N76"/>
      <c r="O76"/>
      <c r="P76"/>
      <c r="Q76"/>
      <c r="R76"/>
      <c r="S76"/>
      <c r="T76" s="125"/>
    </row>
    <row r="77" s="77" customFormat="true" ht="15.75" x14ac:dyDescent="0.25">
      <c r="A77" s="124" t="s">
        <v>179</v>
      </c>
      <c r="B77">
        <v>2012</v>
      </c>
      <c r="C77" s="126" t="s">
        <v>16</v>
      </c>
      <c r="D77">
        <v>164546</v>
      </c>
      <c r="E77"/>
      <c r="F77"/>
      <c r="G77"/>
      <c r="H77"/>
      <c r="I77"/>
      <c r="J77"/>
      <c r="K77"/>
      <c r="L77"/>
      <c r="M77"/>
      <c r="N77"/>
      <c r="O77"/>
      <c r="P77"/>
      <c r="Q77"/>
      <c r="R77"/>
      <c r="S77"/>
      <c r="T77" s="125"/>
    </row>
    <row r="78" s="77" customFormat="true" ht="15.75" x14ac:dyDescent="0.25">
      <c r="A78" s="124" t="s">
        <v>179</v>
      </c>
      <c r="B78">
        <v>2013</v>
      </c>
      <c r="C78" s="126" t="s">
        <v>16</v>
      </c>
      <c r="D78">
        <v>170638</v>
      </c>
      <c r="E78"/>
      <c r="F78"/>
      <c r="G78"/>
      <c r="H78"/>
      <c r="I78"/>
      <c r="J78"/>
      <c r="K78"/>
      <c r="L78"/>
      <c r="M78"/>
      <c r="N78"/>
      <c r="O78"/>
      <c r="P78"/>
      <c r="Q78"/>
      <c r="R78"/>
      <c r="S78"/>
      <c r="T78" s="125"/>
    </row>
    <row r="79" s="77" customFormat="true" ht="15.75" x14ac:dyDescent="0.25">
      <c r="A79" s="124" t="s">
        <v>179</v>
      </c>
      <c r="B79">
        <v>2014</v>
      </c>
      <c r="C79" s="126" t="s">
        <v>16</v>
      </c>
      <c r="D79">
        <v>176672</v>
      </c>
      <c r="E79"/>
      <c r="F79"/>
      <c r="G79"/>
      <c r="H79"/>
      <c r="I79"/>
      <c r="J79"/>
      <c r="K79"/>
      <c r="L79"/>
      <c r="M79"/>
      <c r="N79"/>
      <c r="O79"/>
      <c r="P79"/>
      <c r="Q79"/>
      <c r="R79"/>
      <c r="S79"/>
      <c r="T79" s="125"/>
    </row>
    <row r="80" s="77" customFormat="true" ht="15.75" x14ac:dyDescent="0.25">
      <c r="A80" s="124" t="s">
        <v>179</v>
      </c>
      <c r="B80">
        <v>2015</v>
      </c>
      <c r="C80" s="126" t="s">
        <v>16</v>
      </c>
      <c r="D80">
        <v>176579</v>
      </c>
      <c r="E80"/>
      <c r="F80"/>
      <c r="G80"/>
      <c r="H80"/>
      <c r="I80"/>
      <c r="J80"/>
      <c r="K80"/>
      <c r="L80"/>
      <c r="M80"/>
      <c r="N80"/>
      <c r="O80"/>
      <c r="P80"/>
      <c r="Q80"/>
      <c r="R80"/>
      <c r="S80"/>
      <c r="T80" s="125"/>
    </row>
    <row r="81" s="77" customFormat="true" ht="15.75" x14ac:dyDescent="0.25">
      <c r="A81" s="124" t="s">
        <v>179</v>
      </c>
      <c r="B81">
        <v>2016</v>
      </c>
      <c r="C81" s="126" t="s">
        <v>16</v>
      </c>
      <c r="D81">
        <v>175750</v>
      </c>
      <c r="E81"/>
      <c r="F81"/>
      <c r="G81"/>
      <c r="H81"/>
      <c r="I81"/>
      <c r="J81"/>
      <c r="K81"/>
      <c r="L81"/>
      <c r="M81"/>
      <c r="N81"/>
      <c r="O81"/>
      <c r="P81"/>
      <c r="Q81"/>
      <c r="R81"/>
      <c r="S81"/>
      <c r="T81" s="125"/>
    </row>
    <row r="82" s="77" customFormat="true" ht="15.75" x14ac:dyDescent="0.25">
      <c r="A82" s="124" t="s">
        <v>179</v>
      </c>
      <c r="B82">
        <v>2000</v>
      </c>
      <c r="C82" s="126" t="s">
        <v>17</v>
      </c>
      <c r="D82">
        <v>209460</v>
      </c>
      <c r="E82"/>
      <c r="F82"/>
      <c r="G82"/>
      <c r="H82"/>
      <c r="I82"/>
      <c r="J82"/>
      <c r="K82"/>
      <c r="L82"/>
      <c r="M82"/>
      <c r="N82"/>
      <c r="O82"/>
      <c r="P82"/>
      <c r="Q82"/>
      <c r="R82"/>
      <c r="S82"/>
      <c r="T82" s="125"/>
    </row>
    <row r="83" s="77" customFormat="true" ht="15.75" x14ac:dyDescent="0.25">
      <c r="A83" s="124" t="s">
        <v>179</v>
      </c>
      <c r="B83">
        <v>2001</v>
      </c>
      <c r="C83" s="126" t="s">
        <v>17</v>
      </c>
      <c r="D83">
        <v>201509</v>
      </c>
      <c r="E83"/>
      <c r="F83"/>
      <c r="G83"/>
      <c r="H83"/>
      <c r="I83"/>
      <c r="J83"/>
      <c r="K83"/>
      <c r="L83"/>
      <c r="M83"/>
      <c r="N83"/>
      <c r="O83"/>
      <c r="P83"/>
      <c r="Q83"/>
      <c r="R83"/>
      <c r="S83"/>
      <c r="T83" s="125"/>
    </row>
    <row r="84" s="77" customFormat="true" ht="15.75" x14ac:dyDescent="0.25">
      <c r="A84" s="124" t="s">
        <v>179</v>
      </c>
      <c r="B84">
        <v>2002</v>
      </c>
      <c r="C84" s="126" t="s">
        <v>17</v>
      </c>
      <c r="D84">
        <v>193603</v>
      </c>
      <c r="E84"/>
      <c r="F84"/>
      <c r="G84"/>
      <c r="H84"/>
      <c r="I84"/>
      <c r="J84"/>
      <c r="K84"/>
      <c r="L84"/>
      <c r="M84"/>
      <c r="N84"/>
      <c r="O84"/>
      <c r="P84"/>
      <c r="Q84"/>
      <c r="R84"/>
      <c r="S84"/>
      <c r="T84" s="125"/>
    </row>
    <row r="85" s="77" customFormat="true" ht="15.75" x14ac:dyDescent="0.25">
      <c r="A85" s="124" t="s">
        <v>179</v>
      </c>
      <c r="B85">
        <v>2003</v>
      </c>
      <c r="C85" s="126" t="s">
        <v>17</v>
      </c>
      <c r="D85">
        <v>188691</v>
      </c>
      <c r="E85"/>
      <c r="F85"/>
      <c r="G85"/>
      <c r="H85"/>
      <c r="I85"/>
      <c r="J85"/>
      <c r="K85"/>
      <c r="L85"/>
      <c r="M85"/>
      <c r="N85"/>
      <c r="O85"/>
      <c r="P85"/>
      <c r="Q85"/>
      <c r="R85"/>
      <c r="S85"/>
      <c r="T85" s="125"/>
    </row>
    <row r="86" s="77" customFormat="true" ht="15.75" x14ac:dyDescent="0.25">
      <c r="A86" s="124" t="s">
        <v>179</v>
      </c>
      <c r="B86">
        <v>2004</v>
      </c>
      <c r="C86" s="126" t="s">
        <v>17</v>
      </c>
      <c r="D86">
        <v>187618</v>
      </c>
      <c r="E86"/>
      <c r="F86"/>
      <c r="G86"/>
      <c r="H86"/>
      <c r="I86"/>
      <c r="J86"/>
      <c r="K86"/>
      <c r="L86"/>
      <c r="M86"/>
      <c r="N86"/>
      <c r="O86"/>
      <c r="P86"/>
      <c r="Q86"/>
      <c r="R86"/>
      <c r="S86"/>
      <c r="T86" s="125"/>
    </row>
    <row r="87" s="77" customFormat="true" ht="15.75" x14ac:dyDescent="0.25">
      <c r="A87" s="124" t="s">
        <v>179</v>
      </c>
      <c r="B87">
        <v>2005</v>
      </c>
      <c r="C87" s="126" t="s">
        <v>17</v>
      </c>
      <c r="D87">
        <v>189900</v>
      </c>
      <c r="E87"/>
      <c r="F87"/>
      <c r="G87"/>
      <c r="H87"/>
      <c r="I87"/>
      <c r="J87"/>
      <c r="K87"/>
      <c r="L87"/>
      <c r="M87"/>
      <c r="N87"/>
      <c r="O87"/>
      <c r="P87"/>
      <c r="Q87"/>
      <c r="R87"/>
      <c r="S87"/>
      <c r="T87" s="125"/>
    </row>
    <row r="88" s="77" customFormat="true" ht="15.75" x14ac:dyDescent="0.25">
      <c r="A88" s="124" t="s">
        <v>179</v>
      </c>
      <c r="B88">
        <v>2006</v>
      </c>
      <c r="C88" s="126" t="s">
        <v>17</v>
      </c>
      <c r="D88">
        <v>193388</v>
      </c>
      <c r="E88"/>
      <c r="F88"/>
      <c r="G88"/>
      <c r="H88"/>
      <c r="I88"/>
      <c r="J88"/>
      <c r="K88"/>
      <c r="L88"/>
      <c r="M88"/>
      <c r="N88"/>
      <c r="O88"/>
      <c r="P88"/>
      <c r="Q88"/>
      <c r="R88"/>
      <c r="S88"/>
      <c r="T88" s="125"/>
    </row>
    <row r="89" s="77" customFormat="true" ht="15.75" x14ac:dyDescent="0.25">
      <c r="A89" s="124" t="s">
        <v>179</v>
      </c>
      <c r="B89">
        <v>2007</v>
      </c>
      <c r="C89" s="126" t="s">
        <v>17</v>
      </c>
      <c r="D89">
        <v>195136</v>
      </c>
      <c r="E89"/>
      <c r="F89"/>
      <c r="G89"/>
      <c r="H89"/>
      <c r="I89"/>
      <c r="J89"/>
      <c r="K89"/>
      <c r="L89"/>
      <c r="M89"/>
      <c r="N89"/>
      <c r="O89"/>
      <c r="P89"/>
      <c r="Q89"/>
      <c r="R89"/>
      <c r="S89"/>
      <c r="T89" s="125"/>
    </row>
    <row r="90" s="77" customFormat="true" ht="15.75" x14ac:dyDescent="0.25">
      <c r="A90" s="124" t="s">
        <v>179</v>
      </c>
      <c r="B90">
        <v>2008</v>
      </c>
      <c r="C90" s="126" t="s">
        <v>17</v>
      </c>
      <c r="D90">
        <v>194247</v>
      </c>
      <c r="E90"/>
      <c r="F90"/>
      <c r="G90"/>
      <c r="H90"/>
      <c r="I90"/>
      <c r="J90"/>
      <c r="K90"/>
      <c r="L90"/>
      <c r="M90"/>
      <c r="N90"/>
      <c r="O90"/>
      <c r="P90"/>
      <c r="Q90"/>
      <c r="R90"/>
      <c r="S90"/>
      <c r="T90" s="125"/>
    </row>
    <row r="91" s="77" customFormat="true" ht="15.75" x14ac:dyDescent="0.25">
      <c r="A91" s="124" t="s">
        <v>179</v>
      </c>
      <c r="B91">
        <v>2009</v>
      </c>
      <c r="C91" s="126" t="s">
        <v>17</v>
      </c>
      <c r="D91">
        <v>189780</v>
      </c>
      <c r="E91"/>
      <c r="F91"/>
      <c r="G91"/>
      <c r="H91"/>
      <c r="I91"/>
      <c r="J91"/>
      <c r="K91"/>
      <c r="L91"/>
      <c r="M91"/>
      <c r="N91"/>
      <c r="O91"/>
      <c r="P91"/>
      <c r="Q91"/>
      <c r="R91"/>
      <c r="S91"/>
      <c r="T91" s="125"/>
    </row>
    <row r="92" s="77" customFormat="true" ht="15.75" x14ac:dyDescent="0.25">
      <c r="A92" s="124" t="s">
        <v>179</v>
      </c>
      <c r="B92">
        <v>2010</v>
      </c>
      <c r="C92" s="126" t="s">
        <v>17</v>
      </c>
      <c r="D92">
        <v>182120</v>
      </c>
      <c r="E92"/>
      <c r="F92"/>
      <c r="G92"/>
      <c r="H92"/>
      <c r="I92"/>
      <c r="J92"/>
      <c r="K92"/>
      <c r="L92"/>
      <c r="M92"/>
      <c r="N92"/>
      <c r="O92"/>
      <c r="P92"/>
      <c r="Q92"/>
      <c r="R92"/>
      <c r="S92"/>
      <c r="T92" s="125"/>
    </row>
    <row r="93" s="77" customFormat="true" ht="15.75" x14ac:dyDescent="0.25">
      <c r="A93" s="124" t="s">
        <v>179</v>
      </c>
      <c r="B93">
        <v>2011</v>
      </c>
      <c r="C93" s="126" t="s">
        <v>17</v>
      </c>
      <c r="D93">
        <v>173391</v>
      </c>
      <c r="E93"/>
      <c r="F93"/>
      <c r="G93"/>
      <c r="H93"/>
      <c r="I93"/>
      <c r="J93"/>
      <c r="K93"/>
      <c r="L93"/>
      <c r="M93"/>
      <c r="N93"/>
      <c r="O93"/>
      <c r="P93"/>
      <c r="Q93"/>
      <c r="R93"/>
      <c r="S93"/>
      <c r="T93" s="125"/>
    </row>
    <row r="94" s="77" customFormat="true" ht="15.75" x14ac:dyDescent="0.25">
      <c r="A94" s="124" t="s">
        <v>179</v>
      </c>
      <c r="B94">
        <v>2012</v>
      </c>
      <c r="C94" s="126" t="s">
        <v>17</v>
      </c>
      <c r="D94">
        <v>166869</v>
      </c>
      <c r="E94"/>
      <c r="F94"/>
      <c r="G94"/>
      <c r="H94"/>
      <c r="I94"/>
      <c r="J94"/>
      <c r="K94"/>
      <c r="L94"/>
      <c r="M94"/>
      <c r="N94"/>
      <c r="O94"/>
      <c r="P94"/>
      <c r="Q94"/>
      <c r="R94"/>
      <c r="S94"/>
      <c r="T94" s="125"/>
    </row>
    <row r="95" s="77" customFormat="true" ht="15.75" x14ac:dyDescent="0.25">
      <c r="A95" s="124" t="s">
        <v>179</v>
      </c>
      <c r="B95">
        <v>2013</v>
      </c>
      <c r="C95" s="126" t="s">
        <v>17</v>
      </c>
      <c r="D95">
        <v>162868</v>
      </c>
      <c r="E95"/>
      <c r="F95"/>
      <c r="G95"/>
      <c r="H95"/>
      <c r="I95"/>
      <c r="J95"/>
      <c r="K95"/>
      <c r="L95"/>
      <c r="M95"/>
      <c r="N95"/>
      <c r="O95"/>
      <c r="P95"/>
      <c r="Q95"/>
      <c r="R95"/>
      <c r="S95"/>
      <c r="T95" s="125"/>
    </row>
    <row r="96" s="77" customFormat="true" ht="15.75" x14ac:dyDescent="0.25">
      <c r="A96" s="124" t="s">
        <v>179</v>
      </c>
      <c r="B96">
        <v>2014</v>
      </c>
      <c r="C96" s="126" t="s">
        <v>17</v>
      </c>
      <c r="D96">
        <v>162477</v>
      </c>
      <c r="E96"/>
      <c r="F96"/>
      <c r="G96"/>
      <c r="H96"/>
      <c r="I96"/>
      <c r="J96"/>
      <c r="K96"/>
      <c r="L96"/>
      <c r="M96"/>
      <c r="N96"/>
      <c r="O96"/>
      <c r="P96"/>
      <c r="Q96"/>
      <c r="R96"/>
      <c r="S96"/>
      <c r="T96" s="125"/>
    </row>
    <row r="97" s="77" customFormat="true" ht="15.75" x14ac:dyDescent="0.25">
      <c r="A97" s="124" t="s">
        <v>179</v>
      </c>
      <c r="B97">
        <v>2015</v>
      </c>
      <c r="C97" s="126" t="s">
        <v>17</v>
      </c>
      <c r="D97">
        <v>165601</v>
      </c>
      <c r="E97"/>
      <c r="F97"/>
      <c r="G97"/>
      <c r="H97"/>
      <c r="I97"/>
      <c r="J97"/>
      <c r="K97"/>
      <c r="L97"/>
      <c r="M97"/>
      <c r="N97"/>
      <c r="O97"/>
      <c r="P97"/>
      <c r="Q97"/>
      <c r="R97"/>
      <c r="S97"/>
      <c r="T97" s="125"/>
    </row>
    <row r="98" s="77" customFormat="true" ht="15.75" x14ac:dyDescent="0.25">
      <c r="A98" s="124" t="s">
        <v>179</v>
      </c>
      <c r="B98">
        <v>2016</v>
      </c>
      <c r="C98" s="126" t="s">
        <v>17</v>
      </c>
      <c r="D98">
        <v>170363</v>
      </c>
      <c r="E98"/>
      <c r="F98"/>
      <c r="G98"/>
      <c r="H98"/>
      <c r="I98"/>
      <c r="J98"/>
      <c r="K98"/>
      <c r="L98"/>
      <c r="M98"/>
      <c r="N98"/>
      <c r="O98"/>
      <c r="P98"/>
      <c r="Q98"/>
      <c r="R98"/>
      <c r="S98"/>
      <c r="T98" s="125"/>
    </row>
    <row r="99" s="77" customFormat="true" ht="15.75" x14ac:dyDescent="0.25">
      <c r="A99" s="124" t="s">
        <v>179</v>
      </c>
      <c r="B99">
        <v>2000</v>
      </c>
      <c r="C99" s="126" t="s">
        <v>18</v>
      </c>
      <c r="D99">
        <v>479860</v>
      </c>
      <c r="E99"/>
      <c r="F99"/>
      <c r="G99"/>
      <c r="H99"/>
      <c r="I99"/>
      <c r="J99"/>
      <c r="K99"/>
      <c r="L99"/>
      <c r="M99"/>
      <c r="N99"/>
      <c r="O99"/>
      <c r="P99"/>
      <c r="Q99"/>
      <c r="R99"/>
      <c r="S99"/>
      <c r="T99" s="125"/>
    </row>
    <row r="100" s="77" customFormat="true" ht="15.75" x14ac:dyDescent="0.25">
      <c r="A100" s="124" t="s">
        <v>179</v>
      </c>
      <c r="B100">
        <v>2001</v>
      </c>
      <c r="C100" s="126" t="s">
        <v>18</v>
      </c>
      <c r="D100">
        <v>472415</v>
      </c>
      <c r="E100"/>
      <c r="F100"/>
      <c r="G100"/>
      <c r="H100"/>
      <c r="I100"/>
      <c r="J100"/>
      <c r="K100"/>
      <c r="L100"/>
      <c r="M100"/>
      <c r="N100"/>
      <c r="O100"/>
      <c r="P100"/>
      <c r="Q100"/>
      <c r="R100"/>
      <c r="S100"/>
      <c r="T100" s="125"/>
    </row>
    <row r="101" s="77" customFormat="true" ht="15.75" x14ac:dyDescent="0.25">
      <c r="A101" s="124" t="s">
        <v>179</v>
      </c>
      <c r="B101">
        <v>2002</v>
      </c>
      <c r="C101" s="126" t="s">
        <v>18</v>
      </c>
      <c r="D101">
        <v>462680</v>
      </c>
      <c r="E101"/>
      <c r="F101"/>
      <c r="G101"/>
      <c r="H101"/>
      <c r="I101"/>
      <c r="J101"/>
      <c r="K101"/>
      <c r="L101"/>
      <c r="M101"/>
      <c r="N101"/>
      <c r="O101"/>
      <c r="P101"/>
      <c r="Q101"/>
      <c r="R101"/>
      <c r="S101"/>
      <c r="T101" s="125"/>
    </row>
    <row r="102" s="77" customFormat="true" ht="15.75" x14ac:dyDescent="0.25">
      <c r="A102" s="124" t="s">
        <v>179</v>
      </c>
      <c r="B102">
        <v>2003</v>
      </c>
      <c r="C102" s="126" t="s">
        <v>18</v>
      </c>
      <c r="D102">
        <v>452597</v>
      </c>
      <c r="E102"/>
      <c r="F102"/>
      <c r="G102"/>
      <c r="H102"/>
      <c r="I102"/>
      <c r="J102"/>
      <c r="K102"/>
      <c r="L102"/>
      <c r="M102"/>
      <c r="N102"/>
      <c r="O102"/>
      <c r="P102"/>
      <c r="Q102"/>
      <c r="R102"/>
      <c r="S102"/>
      <c r="T102" s="125"/>
    </row>
    <row r="103" s="77" customFormat="true" ht="15.75" x14ac:dyDescent="0.25">
      <c r="A103" s="124" t="s">
        <v>179</v>
      </c>
      <c r="B103">
        <v>2004</v>
      </c>
      <c r="C103" s="126" t="s">
        <v>18</v>
      </c>
      <c r="D103">
        <v>441646</v>
      </c>
      <c r="E103"/>
      <c r="F103"/>
      <c r="G103"/>
      <c r="H103"/>
      <c r="I103"/>
      <c r="J103"/>
      <c r="K103"/>
      <c r="L103"/>
      <c r="M103"/>
      <c r="N103"/>
      <c r="O103"/>
      <c r="P103"/>
      <c r="Q103"/>
      <c r="R103"/>
      <c r="S103"/>
      <c r="T103" s="125"/>
    </row>
    <row r="104" s="77" customFormat="true" ht="15.75" x14ac:dyDescent="0.25">
      <c r="A104" s="124" t="s">
        <v>179</v>
      </c>
      <c r="B104">
        <v>2005</v>
      </c>
      <c r="C104" s="126" t="s">
        <v>18</v>
      </c>
      <c r="D104">
        <v>429455</v>
      </c>
      <c r="E104"/>
      <c r="F104"/>
      <c r="G104"/>
      <c r="H104"/>
      <c r="I104"/>
      <c r="J104"/>
      <c r="K104"/>
      <c r="L104"/>
      <c r="M104"/>
      <c r="N104"/>
      <c r="O104"/>
      <c r="P104"/>
      <c r="Q104"/>
      <c r="R104"/>
      <c r="S104"/>
      <c r="T104" s="125"/>
    </row>
    <row r="105" s="77" customFormat="true" ht="15.75" x14ac:dyDescent="0.25">
      <c r="A105" s="124" t="s">
        <v>179</v>
      </c>
      <c r="B105">
        <v>2006</v>
      </c>
      <c r="C105" s="126" t="s">
        <v>18</v>
      </c>
      <c r="D105">
        <v>416959</v>
      </c>
      <c r="E105"/>
      <c r="F105"/>
      <c r="G105"/>
      <c r="H105"/>
      <c r="I105"/>
      <c r="J105"/>
      <c r="K105"/>
      <c r="L105"/>
      <c r="M105"/>
      <c r="N105"/>
      <c r="O105"/>
      <c r="P105"/>
      <c r="Q105"/>
      <c r="R105"/>
      <c r="S105"/>
      <c r="T105" s="125"/>
    </row>
    <row r="106" s="77" customFormat="true" ht="15.75" x14ac:dyDescent="0.25">
      <c r="A106" s="124" t="s">
        <v>179</v>
      </c>
      <c r="B106">
        <v>2007</v>
      </c>
      <c r="C106" s="126" t="s">
        <v>18</v>
      </c>
      <c r="D106">
        <v>406775</v>
      </c>
      <c r="E106"/>
      <c r="F106"/>
      <c r="G106"/>
      <c r="H106"/>
      <c r="I106"/>
      <c r="J106"/>
      <c r="K106"/>
      <c r="L106"/>
      <c r="M106"/>
      <c r="N106"/>
      <c r="O106"/>
      <c r="P106"/>
      <c r="Q106"/>
      <c r="R106"/>
      <c r="S106"/>
      <c r="T106" s="125"/>
    </row>
    <row r="107" s="77" customFormat="true" ht="15.75" x14ac:dyDescent="0.25">
      <c r="A107" s="124" t="s">
        <v>179</v>
      </c>
      <c r="B107">
        <v>2008</v>
      </c>
      <c r="C107" s="126" t="s">
        <v>18</v>
      </c>
      <c r="D107">
        <v>398109</v>
      </c>
      <c r="E107"/>
      <c r="F107"/>
      <c r="G107"/>
      <c r="H107"/>
      <c r="I107"/>
      <c r="J107"/>
      <c r="K107"/>
      <c r="L107"/>
      <c r="M107"/>
      <c r="N107"/>
      <c r="O107"/>
      <c r="P107"/>
      <c r="Q107"/>
      <c r="R107"/>
      <c r="S107"/>
      <c r="T107" s="125"/>
    </row>
    <row r="108" s="77" customFormat="true" ht="15.75" x14ac:dyDescent="0.25">
      <c r="A108" s="124" t="s">
        <v>179</v>
      </c>
      <c r="B108">
        <v>2009</v>
      </c>
      <c r="C108" s="126" t="s">
        <v>18</v>
      </c>
      <c r="D108">
        <v>392020</v>
      </c>
      <c r="E108"/>
      <c r="F108"/>
      <c r="G108"/>
      <c r="H108"/>
      <c r="I108"/>
      <c r="J108"/>
      <c r="K108"/>
      <c r="L108"/>
      <c r="M108"/>
      <c r="N108"/>
      <c r="O108"/>
      <c r="P108"/>
      <c r="Q108"/>
      <c r="R108"/>
      <c r="S108"/>
      <c r="T108" s="125"/>
    </row>
    <row r="109" s="77" customFormat="true" ht="15.75" x14ac:dyDescent="0.25">
      <c r="A109" s="124" t="s">
        <v>179</v>
      </c>
      <c r="B109">
        <v>2010</v>
      </c>
      <c r="C109" s="126" t="s">
        <v>18</v>
      </c>
      <c r="D109">
        <v>388890</v>
      </c>
      <c r="E109"/>
      <c r="F109"/>
      <c r="G109"/>
      <c r="H109"/>
      <c r="I109"/>
      <c r="J109"/>
      <c r="K109"/>
      <c r="L109"/>
      <c r="M109"/>
      <c r="N109"/>
      <c r="O109"/>
      <c r="P109"/>
      <c r="Q109"/>
      <c r="R109"/>
      <c r="S109"/>
      <c r="T109" s="125"/>
    </row>
    <row r="110" s="77" customFormat="true" ht="15.75" x14ac:dyDescent="0.25">
      <c r="A110" s="124" t="s">
        <v>179</v>
      </c>
      <c r="B110">
        <v>2011</v>
      </c>
      <c r="C110" s="76" t="s">
        <v>18</v>
      </c>
      <c r="D110">
        <v>387138</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179</v>
      </c>
      <c r="B111">
        <v>2012</v>
      </c>
      <c r="C111" s="76" t="s">
        <v>18</v>
      </c>
      <c r="D111">
        <v>384174</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179</v>
      </c>
      <c r="B112">
        <v>2013</v>
      </c>
      <c r="C112" s="76" t="s">
        <v>18</v>
      </c>
      <c r="D112">
        <v>380712</v>
      </c>
      <c r="E112"/>
      <c r="F112"/>
      <c r="G112"/>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179</v>
      </c>
      <c r="B113">
        <v>2014</v>
      </c>
      <c r="C113" s="76" t="s">
        <v>18</v>
      </c>
      <c r="D113">
        <v>375128</v>
      </c>
      <c r="E113"/>
      <c r="F113"/>
      <c r="G113"/>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179</v>
      </c>
      <c r="B114">
        <v>2015</v>
      </c>
      <c r="C114" s="76" t="s">
        <v>18</v>
      </c>
      <c r="D114">
        <v>366688</v>
      </c>
      <c r="E114"/>
      <c r="F114"/>
      <c r="G114"/>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179</v>
      </c>
      <c r="B115">
        <v>2016</v>
      </c>
      <c r="C115" s="76" t="s">
        <v>18</v>
      </c>
      <c r="D115">
        <v>357024</v>
      </c>
      <c r="E115"/>
      <c r="F115"/>
      <c r="G115"/>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5" customWidth="true"/>
    <col min="23" max="23" width="3.875" style="87" customWidth="true"/>
    <col min="24" max="25" width="3.875" style="87" hidden="true" customWidth="true"/>
    <col min="26" max="26" width="3.875" style="87" customWidth="true"/>
    <col min="27" max="27" width="3.875" style="165" customWidth="true"/>
    <col min="28" max="28" width="3.875" style="87" customWidth="true"/>
    <col min="29" max="30" width="3.875" style="87" hidden="true" customWidth="true"/>
    <col min="31" max="31" width="3.875" style="87" customWidth="true"/>
    <col min="32" max="32" width="3.875" style="165" customWidth="true"/>
    <col min="33" max="33" width="3.875" style="87" customWidth="true"/>
    <col min="34" max="35" width="3.875" style="87" hidden="true" customWidth="true"/>
    <col min="36" max="36" width="3.875" style="87" customWidth="true"/>
    <col min="37" max="37" width="3.875" style="165" customWidth="true"/>
    <col min="38" max="38" width="3.875" style="87" customWidth="true"/>
    <col min="39" max="40" width="3.875" style="87" hidden="true" customWidth="true"/>
    <col min="41" max="41" width="3.875" style="87" customWidth="true"/>
    <col min="42" max="42" width="3.875" style="165" customWidth="true"/>
    <col min="43" max="43" width="3.875" style="87" customWidth="true"/>
    <col min="44" max="45" width="3.875" style="87" hidden="true" customWidth="true"/>
    <col min="46" max="46" width="3.875" style="87" customWidth="true"/>
    <col min="47" max="47" width="3.875" style="165"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210</v>
      </c>
      <c r="G4" s="408" t="s">
        <v>25</v>
      </c>
      <c r="H4" s="409" t="s">
        <v>19</v>
      </c>
      <c r="I4" s="410" t="s">
        <v>210</v>
      </c>
      <c r="J4" s="408" t="s">
        <v>25</v>
      </c>
      <c r="K4" s="409" t="s">
        <v>19</v>
      </c>
      <c r="L4" s="410" t="s">
        <v>210</v>
      </c>
      <c r="M4" s="408" t="s">
        <v>25</v>
      </c>
      <c r="N4" s="409" t="s">
        <v>19</v>
      </c>
      <c r="O4" s="410" t="s">
        <v>210</v>
      </c>
      <c r="P4" s="408" t="s">
        <v>25</v>
      </c>
      <c r="Q4" s="409" t="s">
        <v>19</v>
      </c>
      <c r="R4" s="410" t="s">
        <v>210</v>
      </c>
      <c r="S4" s="408" t="s">
        <v>25</v>
      </c>
      <c r="T4" s="409" t="s">
        <v>19</v>
      </c>
      <c r="U4" s="411" t="s">
        <v>210</v>
      </c>
      <c r="V4" s="412" t="s">
        <v>25</v>
      </c>
      <c r="W4" s="413" t="s">
        <v>19</v>
      </c>
      <c r="X4" s="414" t="s">
        <v>21</v>
      </c>
      <c r="Y4" s="414" t="s">
        <v>30</v>
      </c>
      <c r="Z4" s="415" t="s">
        <v>211</v>
      </c>
      <c r="AA4" s="412" t="s">
        <v>25</v>
      </c>
      <c r="AB4" s="413" t="s">
        <v>19</v>
      </c>
      <c r="AC4" s="414" t="s">
        <v>21</v>
      </c>
      <c r="AD4" s="414" t="s">
        <v>30</v>
      </c>
      <c r="AE4" s="415" t="s">
        <v>211</v>
      </c>
      <c r="AF4" s="412" t="s">
        <v>25</v>
      </c>
      <c r="AG4" s="413" t="s">
        <v>19</v>
      </c>
      <c r="AH4" s="414" t="s">
        <v>21</v>
      </c>
      <c r="AI4" s="414" t="s">
        <v>30</v>
      </c>
      <c r="AJ4" s="415" t="s">
        <v>211</v>
      </c>
      <c r="AK4" s="412" t="s">
        <v>25</v>
      </c>
      <c r="AL4" s="413" t="s">
        <v>19</v>
      </c>
      <c r="AM4" s="414" t="s">
        <v>21</v>
      </c>
      <c r="AN4" s="414" t="s">
        <v>30</v>
      </c>
      <c r="AO4" s="415" t="s">
        <v>211</v>
      </c>
      <c r="AP4" s="412" t="s">
        <v>25</v>
      </c>
      <c r="AQ4" s="413" t="s">
        <v>19</v>
      </c>
      <c r="AR4" s="414" t="s">
        <v>21</v>
      </c>
      <c r="AS4" s="414" t="s">
        <v>30</v>
      </c>
      <c r="AT4" s="415" t="s">
        <v>211</v>
      </c>
      <c r="AU4" s="412" t="s">
        <v>25</v>
      </c>
      <c r="AV4" s="413" t="s">
        <v>19</v>
      </c>
      <c r="AW4" s="414" t="s">
        <v>21</v>
      </c>
      <c r="AX4" s="414" t="s">
        <v>30</v>
      </c>
      <c r="AY4" s="416" t="s">
        <v>211</v>
      </c>
      <c r="AZ4" s="417" t="s">
        <v>144</v>
      </c>
      <c r="BA4" s="418" t="s">
        <v>143</v>
      </c>
      <c r="BB4" s="419" t="s">
        <v>212</v>
      </c>
      <c r="BC4" s="417" t="s">
        <v>144</v>
      </c>
      <c r="BD4" s="418" t="s">
        <v>143</v>
      </c>
      <c r="BE4" s="419" t="s">
        <v>212</v>
      </c>
      <c r="BF4" s="417" t="s">
        <v>144</v>
      </c>
      <c r="BG4" s="418" t="s">
        <v>143</v>
      </c>
      <c r="BH4" s="419" t="s">
        <v>212</v>
      </c>
      <c r="BI4" s="417" t="s">
        <v>144</v>
      </c>
      <c r="BJ4" s="418" t="s">
        <v>143</v>
      </c>
      <c r="BK4" s="419" t="s">
        <v>212</v>
      </c>
      <c r="BL4" s="417" t="s">
        <v>144</v>
      </c>
      <c r="BM4" s="418" t="s">
        <v>143</v>
      </c>
      <c r="BN4" s="419" t="s">
        <v>212</v>
      </c>
      <c r="BO4" s="417" t="s">
        <v>144</v>
      </c>
      <c r="BP4" s="418" t="s">
        <v>143</v>
      </c>
      <c r="BQ4" s="419" t="s">
        <v>212</v>
      </c>
      <c r="BS4" s="159" t="s">
        <v>25</v>
      </c>
      <c r="BT4" s="160" t="s">
        <v>19</v>
      </c>
      <c r="BU4" s="98" t="s">
        <v>39</v>
      </c>
      <c r="BV4" s="159" t="s">
        <v>25</v>
      </c>
      <c r="BW4" s="160" t="s">
        <v>19</v>
      </c>
      <c r="BX4" s="161" t="s">
        <v>117</v>
      </c>
      <c r="BY4" s="159" t="s">
        <v>25</v>
      </c>
      <c r="BZ4" s="160" t="s">
        <v>19</v>
      </c>
      <c r="CA4" s="85" t="s">
        <v>39</v>
      </c>
      <c r="CB4" s="159" t="s">
        <v>25</v>
      </c>
      <c r="CC4" s="160" t="s">
        <v>19</v>
      </c>
      <c r="CD4" s="98" t="s">
        <v>39</v>
      </c>
      <c r="CE4" s="159" t="s">
        <v>25</v>
      </c>
      <c r="CF4" s="160" t="s">
        <v>19</v>
      </c>
      <c r="CG4" s="161" t="s">
        <v>39</v>
      </c>
      <c r="CH4" s="159" t="s">
        <v>25</v>
      </c>
      <c r="CI4" s="160" t="s">
        <v>19</v>
      </c>
      <c r="CJ4" s="85" t="s">
        <v>39</v>
      </c>
      <c r="CK4" s="163" t="s">
        <v>25</v>
      </c>
      <c r="CL4" s="162" t="s">
        <v>19</v>
      </c>
      <c r="CM4" s="101" t="s">
        <v>54</v>
      </c>
      <c r="CN4" s="101" t="s">
        <v>59</v>
      </c>
      <c r="CO4" s="164" t="s">
        <v>124</v>
      </c>
      <c r="CP4" s="163" t="s">
        <v>25</v>
      </c>
      <c r="CQ4" s="162" t="s">
        <v>19</v>
      </c>
      <c r="CR4" s="86" t="s">
        <v>54</v>
      </c>
      <c r="CS4" s="86" t="s">
        <v>59</v>
      </c>
      <c r="CT4" s="101" t="s">
        <v>124</v>
      </c>
      <c r="CU4" s="163" t="s">
        <v>25</v>
      </c>
      <c r="CV4" s="162" t="s">
        <v>19</v>
      </c>
      <c r="CW4" s="101" t="s">
        <v>54</v>
      </c>
      <c r="CX4" s="101" t="s">
        <v>59</v>
      </c>
      <c r="CY4" s="164" t="s">
        <v>124</v>
      </c>
      <c r="CZ4" s="163" t="s">
        <v>25</v>
      </c>
      <c r="DA4" s="162" t="s">
        <v>19</v>
      </c>
      <c r="DB4" s="86" t="s">
        <v>54</v>
      </c>
      <c r="DC4" s="86" t="s">
        <v>59</v>
      </c>
      <c r="DD4" s="101" t="s">
        <v>124</v>
      </c>
      <c r="DE4" s="163" t="s">
        <v>25</v>
      </c>
      <c r="DF4" s="162" t="s">
        <v>19</v>
      </c>
      <c r="DG4" s="101" t="s">
        <v>54</v>
      </c>
      <c r="DH4" s="101" t="s">
        <v>59</v>
      </c>
      <c r="DI4" s="164" t="s">
        <v>124</v>
      </c>
      <c r="DJ4" s="163" t="s">
        <v>25</v>
      </c>
      <c r="DK4" s="162"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70" t="s">
        <v>155</v>
      </c>
      <c r="H5" s="170" t="s">
        <v>44</v>
      </c>
      <c r="I5" s="170" t="s">
        <v>67</v>
      </c>
      <c r="J5" s="93" t="s">
        <v>156</v>
      </c>
      <c r="K5" s="170" t="s">
        <v>45</v>
      </c>
      <c r="L5" s="170" t="s">
        <v>68</v>
      </c>
      <c r="M5" s="93" t="s">
        <v>157</v>
      </c>
      <c r="N5" s="170" t="s">
        <v>96</v>
      </c>
      <c r="O5" s="170" t="s">
        <v>97</v>
      </c>
      <c r="P5" s="93" t="s">
        <v>158</v>
      </c>
      <c r="Q5" s="170" t="s">
        <v>98</v>
      </c>
      <c r="R5" s="170" t="s">
        <v>99</v>
      </c>
      <c r="S5" s="93" t="s">
        <v>159</v>
      </c>
      <c r="T5" s="170" t="s">
        <v>100</v>
      </c>
      <c r="U5" s="170" t="s">
        <v>101</v>
      </c>
      <c r="V5" s="308" t="s">
        <v>148</v>
      </c>
      <c r="W5" s="309" t="s">
        <v>46</v>
      </c>
      <c r="X5" s="309" t="s">
        <v>69</v>
      </c>
      <c r="Y5" s="309" t="s">
        <v>70</v>
      </c>
      <c r="Z5" s="309" t="s">
        <v>123</v>
      </c>
      <c r="AA5" s="173" t="s">
        <v>149</v>
      </c>
      <c r="AB5" s="153" t="s">
        <v>47</v>
      </c>
      <c r="AC5" s="153" t="s">
        <v>71</v>
      </c>
      <c r="AD5" s="153" t="s">
        <v>72</v>
      </c>
      <c r="AE5" s="153" t="s">
        <v>125</v>
      </c>
      <c r="AF5" s="173" t="s">
        <v>150</v>
      </c>
      <c r="AG5" s="153" t="s">
        <v>48</v>
      </c>
      <c r="AH5" s="153" t="s">
        <v>73</v>
      </c>
      <c r="AI5" s="153" t="s">
        <v>74</v>
      </c>
      <c r="AJ5" s="153" t="s">
        <v>126</v>
      </c>
      <c r="AK5" s="173" t="s">
        <v>151</v>
      </c>
      <c r="AL5" s="153" t="s">
        <v>75</v>
      </c>
      <c r="AM5" s="153" t="s">
        <v>76</v>
      </c>
      <c r="AN5" s="153" t="s">
        <v>77</v>
      </c>
      <c r="AO5" s="153" t="s">
        <v>127</v>
      </c>
      <c r="AP5" s="173" t="s">
        <v>152</v>
      </c>
      <c r="AQ5" s="153" t="s">
        <v>78</v>
      </c>
      <c r="AR5" s="153" t="s">
        <v>79</v>
      </c>
      <c r="AS5" s="153" t="s">
        <v>80</v>
      </c>
      <c r="AT5" s="153" t="s">
        <v>128</v>
      </c>
      <c r="AU5" s="173" t="s">
        <v>153</v>
      </c>
      <c r="AV5" s="153" t="s">
        <v>81</v>
      </c>
      <c r="AW5" s="153" t="s">
        <v>82</v>
      </c>
      <c r="AX5" s="153" t="s">
        <v>83</v>
      </c>
      <c r="AY5" s="174" t="s">
        <v>129</v>
      </c>
      <c r="AZ5" s="176" t="s">
        <v>84</v>
      </c>
      <c r="BA5" s="88" t="s">
        <v>133</v>
      </c>
      <c r="BB5" s="156" t="s">
        <v>85</v>
      </c>
      <c r="BC5" s="120" t="s">
        <v>95</v>
      </c>
      <c r="BD5" s="157" t="s">
        <v>134</v>
      </c>
      <c r="BE5" s="121" t="s">
        <v>94</v>
      </c>
      <c r="BF5" s="120" t="s">
        <v>93</v>
      </c>
      <c r="BG5" s="157" t="s">
        <v>135</v>
      </c>
      <c r="BH5" s="121" t="s">
        <v>92</v>
      </c>
      <c r="BI5" s="120" t="s">
        <v>91</v>
      </c>
      <c r="BJ5" s="157" t="s">
        <v>136</v>
      </c>
      <c r="BK5" s="121" t="s">
        <v>90</v>
      </c>
      <c r="BL5" s="157" t="s">
        <v>89</v>
      </c>
      <c r="BM5" s="157" t="s">
        <v>137</v>
      </c>
      <c r="BN5" s="121" t="s">
        <v>88</v>
      </c>
      <c r="BO5" s="157" t="s">
        <v>87</v>
      </c>
      <c r="BP5" s="157" t="s">
        <v>138</v>
      </c>
      <c r="BQ5" s="121" t="s">
        <v>86</v>
      </c>
    </row>
    <row r="6" x14ac:dyDescent="0.2">
      <c r="A6" s="56" t="str">
        <f>'Water Data'!B1</f>
        <v>SUR14</v>
      </c>
      <c r="B6" s="56" t="str">
        <f>+'Water Data'!A3</f>
        <v>Survey</v>
      </c>
      <c r="C6" s="56">
        <f>'Water Data'!C3</f>
        <v>2014</v>
      </c>
      <c r="D6" s="245" t="e">
        <f>+IF(AND(ISNUMBER('Water Data'!C5),BS6="Yes"),100-'Water Data'!C5,IF(AND(ISNUMBER('Water Data'!C5),BS6="No",ISNUMBER('Water Data'!C5)),CONCATENATE("[",ROUND(100-'Water Data'!C5,0),"]"),NA()))</f>
        <v>#N/A</v>
      </c>
      <c r="E6" s="245" t="e">
        <f>+IF(AND(ISNUMBER('Water Data'!C7),BT6="Yes"),'Water Data'!C7,IF(AND(ISNUMBER('Water Data'!C7),BT6="No",ISNUMBER('Water Data'!C7)),CONCATENATE("[",ROUND('Water Data'!C7,0),"]"),NA()))</f>
        <v>#N/A</v>
      </c>
      <c r="F6" s="245">
        <f>+IF(AND(ISNUMBER('Water Data'!C10),BU6="Yes"),'Water Data'!C10,IF(AND(ISNUMBER('Water Data'!C10),BU6="No",ISNUMBER('Water Data'!C10)),CONCATENATE("[",ROUND('Water Data'!C10,0),"]"),NA()))</f>
        <v>51</v>
      </c>
      <c r="G6" s="245" t="e">
        <f>+IF(AND(ISNUMBER('Water Data'!D5),BV6="Yes"),100-'Water Data'!D5,IF(AND(ISNUMBER('Water Data'!D5),BV6="No",ISNUMBER('Water Data'!D5)),CONCATENATE("[",ROUND(100-'Water Data'!D5,0),"]"),NA()))</f>
        <v>#N/A</v>
      </c>
      <c r="H6" s="245" t="e">
        <f>+IF(AND(ISNUMBER('Water Data'!D7),BW6="Yes"),'Water Data'!D7,IF(AND(ISNUMBER('Water Data'!D7),BW6="No",ISNUMBER('Water Data'!D7)),CONCATENATE("[",ROUND('Water Data'!D7,0),"]"),NA()))</f>
        <v>#N/A</v>
      </c>
      <c r="I6" s="245" t="e">
        <f>+IF(AND(ISNUMBER('Water Data'!D10),BX6="Yes"),'Water Data'!D10,IF(AND(ISNUMBER('Water Data'!D10),BX6="No",ISNUMBER('Water Data'!D10)),CONCATENATE("[",ROUND('Water Data'!D10,0),"]"),NA()))</f>
        <v>#N/A</v>
      </c>
      <c r="J6" s="245" t="e">
        <f>+IF(AND(ISNUMBER('Water Data'!E5),BY6="Yes"),100-'Water Data'!E5,IF(AND(ISNUMBER('Water Data'!E5),BY6="No",ISNUMBER('Water Data'!E5)),CONCATENATE("[",ROUND(100-'Water Data'!E5,0),"]"),NA()))</f>
        <v>#N/A</v>
      </c>
      <c r="K6" s="245" t="e">
        <f>+IF(AND(ISNUMBER('Water Data'!E7),BZ6="Yes"),'Water Data'!E7,IF(AND(ISNUMBER('Water Data'!E7),BZ6="No",ISNUMBER('Water Data'!E7)),CONCATENATE("[",ROUND('Water Data'!E7,0),"]"),NA()))</f>
        <v>#N/A</v>
      </c>
      <c r="L6" s="245" t="e">
        <f>+IF(AND(ISNUMBER('Water Data'!E10),CA6="Yes"),'Water Data'!E10,IF(AND(ISNUMBER('Water Data'!E10),CA6="No",ISNUMBER('Water Data'!E10)),CONCATENATE("[",ROUND('Water Data'!E10,0),"]"),NA()))</f>
        <v>#N/A</v>
      </c>
      <c r="M6" s="245" t="e">
        <f>+IF(AND(ISNUMBER('Water Data'!F5),CB6="Yes"),100-'Water Data'!F5,IF(AND(ISNUMBER('Water Data'!F5),CB6="No",ISNUMBER('Water Data'!F5)),CONCATENATE("[",ROUND(100-'Water Data'!F5,0),"]"),NA()))</f>
        <v>#N/A</v>
      </c>
      <c r="N6" s="245" t="e">
        <f>+IF(AND(ISNUMBER('Water Data'!F7),CC6="Yes"),'Water Data'!F7,IF(AND(ISNUMBER('Water Data'!F7),CC6="No",ISNUMBER('Water Data'!F7)),CONCATENATE("[",ROUND('Water Data'!F7,0),"]"),NA()))</f>
        <v>#N/A</v>
      </c>
      <c r="O6" s="245" t="e">
        <f>+IF(AND(ISNUMBER('Water Data'!F10),CD6="Yes"),'Water Data'!F10,IF(AND(ISNUMBER('Water Data'!F10),CD6="No",ISNUMBER('Water Data'!F10)),CONCATENATE("[",ROUND('Water Data'!F10,0),"]"),NA()))</f>
        <v>#N/A</v>
      </c>
      <c r="P6" s="245" t="e">
        <f>+IF(AND(ISNUMBER('Water Data'!G5),CE6="Yes"),100-'Water Data'!G5,IF(AND(ISNUMBER('Water Data'!G5),CE6="No",ISNUMBER('Water Data'!G5)),CONCATENATE("[",ROUND(100-'Water Data'!G5,0),"]"),NA()))</f>
        <v>#N/A</v>
      </c>
      <c r="Q6" s="245" t="e">
        <f>+IF(AND(ISNUMBER('Water Data'!G7),CF6="Yes"),'Water Data'!G7,IF(AND(ISNUMBER('Water Data'!G7),CF6="No",ISNUMBER('Water Data'!G7)),CONCATENATE("[",ROUND('Water Data'!G7,0),"]"),NA()))</f>
        <v>#N/A</v>
      </c>
      <c r="R6" s="245" t="e">
        <f>+IF(AND(ISNUMBER('Water Data'!G10),CG6="Yes"),'Water Data'!G10,IF(AND(ISNUMBER('Water Data'!G10),CG6="No",ISNUMBER('Water Data'!G10)),CONCATENATE("[",ROUND('Water Data'!G10,0),"]"),NA()))</f>
        <v>#N/A</v>
      </c>
      <c r="S6" s="245" t="e">
        <f>+IF(AND(ISNUMBER('Water Data'!H5),CH6="Yes"),100-'Water Data'!H5,IF(AND(ISNUMBER('Water Data'!H5),CH6="No",ISNUMBER('Water Data'!H5)),CONCATENATE("[",ROUND(100-'Water Data'!H5,0),"]"),NA()))</f>
        <v>#N/A</v>
      </c>
      <c r="T6" s="245" t="e">
        <f>+IF(AND(ISNUMBER('Water Data'!H7),CI6="Yes"),'Water Data'!H7,IF(AND(ISNUMBER('Water Data'!H7),CI6="No",ISNUMBER('Water Data'!H7)),CONCATENATE("[",ROUND('Water Data'!H7,0),"]"),NA()))</f>
        <v>#N/A</v>
      </c>
      <c r="U6" s="245" t="e">
        <f>+IF(AND(ISNUMBER('Water Data'!H10),CJ6="Yes"),'Water Data'!H10,IF(AND(ISNUMBER('Water Data'!H10),CJ6="No",ISNUMBER('Water Data'!H10)),CONCATENATE("[",ROUND('Water Data'!H10,0),"]"),NA()))</f>
        <v>#N/A</v>
      </c>
      <c r="V6" s="246" t="e">
        <f>+IF(AND(ISNUMBER('Sanitation Data'!C5),CK6="Yes"),100-'Sanitation Data'!C5,IF(AND(ISNUMBER('Sanitation Data'!C5),CK6="No",ISNUMBER('Sanitation Data'!C5)),CONCATENATE("[",ROUND(100-'Sanitation Data'!C5,0),"]"),NA()))</f>
        <v>#N/A</v>
      </c>
      <c r="W6" s="246" t="e">
        <f>+IF(AND(ISNUMBER('Sanitation Data'!C7),CL6="Yes"),'Sanitation Data'!C7,IF(AND(ISNUMBER('Sanitation Data'!C7),CL6="No",ISNUMBER('Sanitation Data'!C7)),CONCATENATE("[",ROUND('Sanitation Data'!C7,0),"]"),NA()))</f>
        <v>#N/A</v>
      </c>
      <c r="X6" s="246" t="e">
        <f>+IF(AND(ISNUMBER('Sanitation Data'!C11),CM6="Yes"),'Sanitation Data'!C11,IF(AND(ISNUMBER('Sanitation Data'!C11),CM6="No",ISNUMBER('Sanitation Data'!C11)),CONCATENATE("[",ROUND('Sanitation Data'!C11,0),"]"),NA()))</f>
        <v>#N/A</v>
      </c>
      <c r="Y6" s="246" t="e">
        <f>+IF(AND(ISNUMBER('Sanitation Data'!C12),CN6="Yes"),'Sanitation Data'!C12,IF(AND(ISNUMBER('Sanitation Data'!C12),CN6="No",ISNUMBER('Sanitation Data'!C12)),CONCATENATE("[",ROUND('Sanitation Data'!C12,0),"]"),NA()))</f>
        <v>#N/A</v>
      </c>
      <c r="Z6" s="246">
        <f>+IF(AND(ISNUMBER('Sanitation Data'!C13),CO6="Yes"),'Sanitation Data'!C13,IF(AND(ISNUMBER('Sanitation Data'!C13),CO6="No",ISNUMBER('Sanitation Data'!C13)),CONCATENATE("[",ROUND('Sanitation Data'!C13,0),"]"),NA()))</f>
        <v>33.716999999999999</v>
      </c>
      <c r="AA6" s="246" t="e">
        <f>+IF(AND(ISNUMBER('Sanitation Data'!D5),CP6="Yes"),100-'Sanitation Data'!D5,IF(AND(ISNUMBER('Sanitation Data'!D5),CP6="No",ISNUMBER('Sanitation Data'!D5)),CONCATENATE("[",ROUND(100-'Sanitation Data'!D5,0),"]"),NA()))</f>
        <v>#N/A</v>
      </c>
      <c r="AB6" s="246" t="e">
        <f>+IF(AND(ISNUMBER('Sanitation Data'!D7),CQ6="Yes"),'Sanitation Data'!D7,IF(AND(ISNUMBER('Sanitation Data'!D7),CQ6="No",ISNUMBER('Sanitation Data'!D7)),CONCATENATE("[",ROUND('Sanitation Data'!D7,0),"]"),NA()))</f>
        <v>#N/A</v>
      </c>
      <c r="AC6" s="246" t="e">
        <f>+IF(AND(ISNUMBER('Sanitation Data'!D11),CR6="Yes"),'Sanitation Data'!D11,IF(AND(ISNUMBER('Sanitation Data'!D11),CR6="No",ISNUMBER('Sanitation Data'!D11)),CONCATENATE("[",ROUND('Sanitation Data'!D11,0),"]"),NA()))</f>
        <v>#N/A</v>
      </c>
      <c r="AD6" s="246" t="e">
        <f>+IF(AND(ISNUMBER('Sanitation Data'!D12),CS6="Yes"),'Sanitation Data'!D12,IF(AND(ISNUMBER('Sanitation Data'!D12),CS6="No",ISNUMBER('Sanitation Data'!D12)),CONCATENATE("[",ROUND('Sanitation Data'!D12,0),"]"),NA()))</f>
        <v>#N/A</v>
      </c>
      <c r="AE6" s="246">
        <f>+IF(AND(ISNUMBER('Sanitation Data'!D13),CT6="Yes"),'Sanitation Data'!D13,IF(AND(ISNUMBER('Sanitation Data'!D13),CT6="No",ISNUMBER('Sanitation Data'!D13)),CONCATENATE("[",ROUND('Sanitation Data'!D13,0),"]"),NA()))</f>
        <v>30</v>
      </c>
      <c r="AF6" s="246" t="e">
        <f>+IF(AND(ISNUMBER('Sanitation Data'!E5),CU6="Yes"),100-'Sanitation Data'!E5,IF(AND(ISNUMBER('Sanitation Data'!E5),CU6="No",ISNUMBER('Sanitation Data'!E5)),CONCATENATE("[",ROUND(100-'Sanitation Data'!E5,0),"]"),NA()))</f>
        <v>#N/A</v>
      </c>
      <c r="AG6" s="246" t="e">
        <f>+IF(AND(ISNUMBER('Sanitation Data'!E7),CV6="Yes"),'Sanitation Data'!E7,IF(AND(ISNUMBER('Sanitation Data'!E7),CV6="No",ISNUMBER('Sanitation Data'!E7)),CONCATENATE("[",ROUND('Sanitation Data'!E7,0),"]"),NA()))</f>
        <v>#N/A</v>
      </c>
      <c r="AH6" s="246" t="e">
        <f>+IF(AND(ISNUMBER('Sanitation Data'!E11),CW6="Yes"),'Sanitation Data'!E11,IF(AND(ISNUMBER('Sanitation Data'!E11),CW6="No",ISNUMBER('Sanitation Data'!E11)),CONCATENATE("[",ROUND('Sanitation Data'!E11,0),"]"),NA()))</f>
        <v>#N/A</v>
      </c>
      <c r="AI6" s="246" t="e">
        <f>+IF(AND(ISNUMBER('Sanitation Data'!E12),CX6="Yes"),'Sanitation Data'!E12,IF(AND(ISNUMBER('Sanitation Data'!E12),CX6="No",ISNUMBER('Sanitation Data'!E12)),CONCATENATE("[",ROUND('Sanitation Data'!E12,0),"]"),NA()))</f>
        <v>#N/A</v>
      </c>
      <c r="AJ6" s="246">
        <f>+IF(AND(ISNUMBER('Sanitation Data'!E13),CY6="Yes"),'Sanitation Data'!E13,IF(AND(ISNUMBER('Sanitation Data'!E13),CY6="No",ISNUMBER('Sanitation Data'!E13)),CONCATENATE("[",ROUND('Sanitation Data'!E13,0),"]"),NA()))</f>
        <v>39</v>
      </c>
      <c r="AK6" s="246" t="e">
        <f>+IF(AND(ISNUMBER('Sanitation Data'!F5),CZ6="Yes"),100-'Sanitation Data'!F5,IF(AND(ISNUMBER('Sanitation Data'!F5),CZ6="No",ISNUMBER('Sanitation Data'!F5)),CONCATENATE("[",ROUND(100-'Sanitation Data'!F5,0),"]"),NA()))</f>
        <v>#N/A</v>
      </c>
      <c r="AL6" s="246" t="e">
        <f>+IF(AND(ISNUMBER('Sanitation Data'!F7),DA6="Yes"),'Sanitation Data'!F7,IF(AND(ISNUMBER('Sanitation Data'!F7),DA6="No",ISNUMBER('Sanitation Data'!F7)),CONCATENATE("[",ROUND('Sanitation Data'!F7,0),"]"),NA()))</f>
        <v>#N/A</v>
      </c>
      <c r="AM6" s="246" t="e">
        <f>+IF(AND(ISNUMBER('Sanitation Data'!F11),DB6="Yes"),'Sanitation Data'!F11,IF(AND(ISNUMBER('Sanitation Data'!F11),DB6="No",ISNUMBER('Sanitation Data'!F11)),CONCATENATE("[",ROUND('Sanitation Data'!F11,0),"]"),NA()))</f>
        <v>#N/A</v>
      </c>
      <c r="AN6" s="246" t="e">
        <f>+IF(AND(ISNUMBER('Sanitation Data'!F12),DC6="Yes"),'Sanitation Data'!F12,IF(AND(ISNUMBER('Sanitation Data'!F12),DC6="No",ISNUMBER('Sanitation Data'!F12)),CONCATENATE("[",ROUND('Sanitation Data'!F12,0),"]"),NA()))</f>
        <v>#N/A</v>
      </c>
      <c r="AO6" s="246" t="e">
        <f>+IF(AND(ISNUMBER('Sanitation Data'!F13),DD6="Yes"),'Sanitation Data'!F13,IF(AND(ISNUMBER('Sanitation Data'!F13),DD6="No",ISNUMBER('Sanitation Data'!F13)),CONCATENATE("[",ROUND('Sanitation Data'!F13,0),"]"),NA()))</f>
        <v>#N/A</v>
      </c>
      <c r="AP6" s="246" t="e">
        <f>+IF(AND(ISNUMBER('Sanitation Data'!G5),DE6="Yes"),100-'Sanitation Data'!G5,IF(AND(ISNUMBER('Sanitation Data'!G5),DE6="No",ISNUMBER('Sanitation Data'!G5)),CONCATENATE("[",ROUND(100-'Sanitation Data'!G5,0),"]"),NA()))</f>
        <v>#N/A</v>
      </c>
      <c r="AQ6" s="246" t="e">
        <f>+IF(AND(ISNUMBER('Sanitation Data'!G7),DF6="Yes"),'Sanitation Data'!G7,IF(AND(ISNUMBER('Sanitation Data'!G7),DF6="No",ISNUMBER('Sanitation Data'!G7)),CONCATENATE("[",ROUND('Sanitation Data'!G7,0),"]"),NA()))</f>
        <v>#N/A</v>
      </c>
      <c r="AR6" s="246" t="e">
        <f>+IF(AND(ISNUMBER('Sanitation Data'!G11),DG6="Yes"),'Sanitation Data'!G11,IF(AND(ISNUMBER('Sanitation Data'!G11),DG6="No",ISNUMBER('Sanitation Data'!G11)),CONCATENATE("[",ROUND('Sanitation Data'!G11,0),"]"),NA()))</f>
        <v>#N/A</v>
      </c>
      <c r="AS6" s="246" t="e">
        <f>+IF(AND(ISNUMBER('Sanitation Data'!G12),DH6="Yes"),'Sanitation Data'!G12,IF(AND(ISNUMBER('Sanitation Data'!G12),DH6="No",ISNUMBER('Sanitation Data'!G12)),CONCATENATE("[",ROUND('Sanitation Data'!G12,0),"]"),NA()))</f>
        <v>#N/A</v>
      </c>
      <c r="AT6" s="246" t="e">
        <f>+IF(AND(ISNUMBER('Sanitation Data'!G13),DI6="Yes"),'Sanitation Data'!G13,IF(AND(ISNUMBER('Sanitation Data'!G13),DI6="No",ISNUMBER('Sanitation Data'!G13)),CONCATENATE("[",ROUND('Sanitation Data'!G13,0),"]"),NA()))</f>
        <v>#N/A</v>
      </c>
      <c r="AU6" s="246" t="e">
        <f>+IF(AND(ISNUMBER('Sanitation Data'!H5),DJ6="Yes"),100-'Sanitation Data'!H5,IF(AND(ISNUMBER('Sanitation Data'!H5),DJ6="No",ISNUMBER('Sanitation Data'!H5)),CONCATENATE("[",ROUND(100-'Sanitation Data'!H5,0),"]"),NA()))</f>
        <v>#N/A</v>
      </c>
      <c r="AV6" s="246" t="e">
        <f>+IF(AND(ISNUMBER('Sanitation Data'!H7),DK6="Yes"),'Sanitation Data'!H7,IF(AND(ISNUMBER('Sanitation Data'!H7),DK6="No",ISNUMBER('Sanitation Data'!H7)),CONCATENATE("[",ROUND('Sanitation Data'!H7,0),"]"),NA()))</f>
        <v>#N/A</v>
      </c>
      <c r="AW6" s="246" t="e">
        <f>+IF(AND(ISNUMBER('Sanitation Data'!H11),DL6="Yes"),'Sanitation Data'!H11,IF(AND(ISNUMBER('Sanitation Data'!H11),DL6="No",ISNUMBER('Sanitation Data'!H11)),CONCATENATE("[",ROUND('Sanitation Data'!H11,0),"]"),NA()))</f>
        <v>#N/A</v>
      </c>
      <c r="AX6" s="246" t="e">
        <f>+IF(AND(ISNUMBER('Sanitation Data'!H12),DM6="Yes"),'Sanitation Data'!H12,IF(AND(ISNUMBER('Sanitation Data'!H12),DM6="No",ISNUMBER('Sanitation Data'!H12)),CONCATENATE("[",ROUND('Sanitation Data'!H12,0),"]"),NA()))</f>
        <v>#N/A</v>
      </c>
      <c r="AY6" s="246" t="e">
        <f>+IF(AND(ISNUMBER('Sanitation Data'!H13),DN6="Yes"),'Sanitation Data'!H13,IF(AND(ISNUMBER('Sanitation Data'!H13),DN6="No",ISNUMBER('Sanitation Data'!H13)),CONCATENATE("[",ROUND('Sanitation Data'!H13,0),"]"),NA()))</f>
        <v>#N/A</v>
      </c>
      <c r="AZ6" s="247" t="e">
        <f>+IF(AND(ISNUMBER('Hygiene Data'!C6),DO6="Yes"),'Hygiene Data'!C6,IF(AND(ISNUMBER('Hygiene Data'!C6),DO6="No",ISNUMBER('Hygiene Data'!C6)),CONCATENATE("[",ROUND('Hygiene Data'!C6,0),"]"),NA()))</f>
        <v>#N/A</v>
      </c>
      <c r="BA6" s="247" t="str">
        <f>+IF(AND(ISNUMBER('Hygiene Data'!C8),DP6="Yes"),'Hygiene Data'!C8,IF(AND(ISNUMBER('Hygiene Data'!C8),DP6="No",ISNUMBER('Hygiene Data'!C8)),CONCATENATE("[",ROUND('Hygiene Data'!C8,0),"]"),NA()))</f>
        <v>[27]</v>
      </c>
      <c r="BB6" s="247">
        <f>+IF(AND(ISNUMBER('Hygiene Data'!C10),DQ6="Yes"),'Hygiene Data'!C10,IF(AND(ISNUMBER('Hygiene Data'!C10),DQ6="No",ISNUMBER('Hygiene Data'!C10)),CONCATENATE("[",ROUND('Hygiene Data'!C10,0),"]"),NA()))</f>
        <v>25.716999999999999</v>
      </c>
      <c r="BC6" s="247" t="e">
        <f>+IF(AND(ISNUMBER('Hygiene Data'!D6),DR6="Yes"),'Hygiene Data'!D6,IF(AND(ISNUMBER('Hygiene Data'!D6),DR6="No",ISNUMBER('Hygiene Data'!D6)),CONCATENATE("[",ROUND('Hygiene Data'!D6,0),"]"),NA()))</f>
        <v>#N/A</v>
      </c>
      <c r="BD6" s="247" t="str">
        <f>+IF(AND(ISNUMBER('Hygiene Data'!D8),DS6="Yes"),'Hygiene Data'!D8,IF(AND(ISNUMBER('Hygiene Data'!D8),DS6="No",ISNUMBER('Hygiene Data'!D8)),CONCATENATE("[",ROUND('Hygiene Data'!D8,0),"]"),NA()))</f>
        <v>[28]</v>
      </c>
      <c r="BE6" s="247">
        <f>+IF(AND(ISNUMBER('Hygiene Data'!D10),DT6="Yes"),'Hygiene Data'!D10,IF(AND(ISNUMBER('Hygiene Data'!D10),DT6="No",ISNUMBER('Hygiene Data'!D10)),CONCATENATE("[",ROUND('Hygiene Data'!D10,0),"]"),NA()))</f>
        <v>22</v>
      </c>
      <c r="BF6" s="247" t="e">
        <f>+IF(AND(ISNUMBER('Hygiene Data'!E6),DU6="Yes"),'Hygiene Data'!E6,IF(AND(ISNUMBER('Hygiene Data'!E6),DU6="No",ISNUMBER('Hygiene Data'!E6)),CONCATENATE("[",ROUND('Hygiene Data'!E6,0),"]"),NA()))</f>
        <v>#N/A</v>
      </c>
      <c r="BG6" s="247" t="str">
        <f>+IF(AND(ISNUMBER('Hygiene Data'!E8),DV6="Yes"),'Hygiene Data'!E8,IF(AND(ISNUMBER('Hygiene Data'!E8),DV6="No",ISNUMBER('Hygiene Data'!E8)),CONCATENATE("[",ROUND('Hygiene Data'!E8,0),"]"),NA()))</f>
        <v>[26]</v>
      </c>
      <c r="BH6" s="247">
        <f>+IF(AND(ISNUMBER('Hygiene Data'!E10),DW6="Yes"),'Hygiene Data'!E10,IF(AND(ISNUMBER('Hygiene Data'!E10),DW6="No",ISNUMBER('Hygiene Data'!E10)),CONCATENATE("[",ROUND('Hygiene Data'!E10,0),"]"),NA()))</f>
        <v>26</v>
      </c>
      <c r="BI6" s="247" t="e">
        <f>+IF(AND(ISNUMBER('Hygiene Data'!F6),DX6="Yes"),'Hygiene Data'!F6,IF(AND(ISNUMBER('Hygiene Data'!F6),DX6="No",ISNUMBER('Hygiene Data'!F6)),CONCATENATE("[",ROUND('Hygiene Data'!F6,0),"]"),NA()))</f>
        <v>#N/A</v>
      </c>
      <c r="BJ6" s="247" t="e">
        <f>+IF(AND(ISNUMBER('Hygiene Data'!F8),DY6="Yes"),'Hygiene Data'!F8,IF(AND(ISNUMBER('Hygiene Data'!F8),DY6="No",ISNUMBER('Hygiene Data'!F8)),CONCATENATE("[",ROUND('Hygiene Data'!F8,0),"]"),NA()))</f>
        <v>#N/A</v>
      </c>
      <c r="BK6" s="247" t="e">
        <f>+IF(AND(ISNUMBER('Hygiene Data'!F10),DZ6="Yes"),'Hygiene Data'!F10,IF(AND(ISNUMBER('Hygiene Data'!F10),DZ6="No",ISNUMBER('Hygiene Data'!F10)),CONCATENATE("[",ROUND('Hygiene Data'!F10,0),"]"),NA()))</f>
        <v>#N/A</v>
      </c>
      <c r="BL6" s="247" t="e">
        <f>+IF(AND(ISNUMBER('Hygiene Data'!G6),EA6="Yes"),'Hygiene Data'!G6,IF(AND(ISNUMBER('Hygiene Data'!G6),EA6="No",ISNUMBER('Hygiene Data'!G6)),CONCATENATE("[",ROUND('Hygiene Data'!G6,0),"]"),NA()))</f>
        <v>#N/A</v>
      </c>
      <c r="BM6" s="247" t="e">
        <f>+IF(AND(ISNUMBER('Hygiene Data'!G8),EB6="Yes"),'Hygiene Data'!G8,IF(AND(ISNUMBER('Hygiene Data'!G8),EB6="No",ISNUMBER('Hygiene Data'!G8)),CONCATENATE("[",ROUND('Hygiene Data'!G8,0),"]"),NA()))</f>
        <v>#N/A</v>
      </c>
      <c r="BN6" s="247" t="e">
        <f>+IF(AND(ISNUMBER('Hygiene Data'!G10),EC6="Yes"),'Hygiene Data'!G10,IF(AND(ISNUMBER('Hygiene Data'!G10),EC6="No",ISNUMBER('Hygiene Data'!G10)),CONCATENATE("[",ROUND('Hygiene Data'!G10,0),"]"),NA()))</f>
        <v>#N/A</v>
      </c>
      <c r="BO6" s="247" t="e">
        <f>+IF(AND(ISNUMBER('Hygiene Data'!H6),ED6="Yes"),'Hygiene Data'!H6,IF(AND(ISNUMBER('Hygiene Data'!H6),ED6="No",ISNUMBER('Hygiene Data'!H6)),CONCATENATE("[",ROUND('Hygiene Data'!H6,0),"]"),NA()))</f>
        <v>#N/A</v>
      </c>
      <c r="BP6" s="247" t="e">
        <f>+IF(AND(ISNUMBER('Hygiene Data'!H8),EE6="Yes"),'Hygiene Data'!H8,IF(AND(ISNUMBER('Hygiene Data'!H8),EE6="No",ISNUMBER('Hygiene Data'!H8)),CONCATENATE("[",ROUND('Hygiene Data'!H8,0),"]"),NA()))</f>
        <v>#N/A</v>
      </c>
      <c r="BQ6" s="247" t="e">
        <f>+IF(AND(ISNUMBER('Hygiene Data'!H10),EF6="Yes"),'Hygiene Data'!H10,IF(AND(ISNUMBER('Hygiene Data'!H10),EF6="No",ISNUMBER('Hygiene Data'!H10)),CONCATENATE("[",ROUND('Hygiene Data'!H10,0),"]"),NA()))</f>
        <v>#N/A</v>
      </c>
      <c r="BS6" s="33">
        <f>+'Water Data'!C28</f>
        <v>0</v>
      </c>
      <c r="BT6" s="33">
        <f>+'Water Data'!C29</f>
        <v>0</v>
      </c>
      <c r="BU6" s="33" t="str">
        <f>+'Water Data'!C30</f>
        <v>Yes</v>
      </c>
      <c r="BV6" s="33">
        <f>+'Water Data'!D28</f>
        <v>0</v>
      </c>
      <c r="BW6" s="33">
        <f>+'Water Data'!D29</f>
        <v>0</v>
      </c>
      <c r="BX6" s="33">
        <f>+'Water Data'!D30</f>
        <v>0</v>
      </c>
      <c r="BY6" s="33">
        <f>+'Water Data'!E28</f>
        <v>0</v>
      </c>
      <c r="BZ6" s="33">
        <f>+'Water Data'!E29</f>
        <v>0</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f>+'Sanitation Data'!C30</f>
        <v>0</v>
      </c>
      <c r="CM6" s="33">
        <f>+'Sanitation Data'!C31</f>
        <v>0</v>
      </c>
      <c r="CN6" s="33">
        <f>+'Sanitation Data'!C32</f>
        <v>0</v>
      </c>
      <c r="CO6" s="33" t="str">
        <f>+'Sanitation Data'!C33</f>
        <v>Yes</v>
      </c>
      <c r="CP6" s="33">
        <f>+'Sanitation Data'!D29</f>
        <v>0</v>
      </c>
      <c r="CQ6" s="33">
        <f>+'Sanitation Data'!D30</f>
        <v>0</v>
      </c>
      <c r="CR6" s="33">
        <f>+'Sanitation Data'!D31</f>
        <v>0</v>
      </c>
      <c r="CS6" s="33">
        <f>+'Sanitation Data'!D32</f>
        <v>0</v>
      </c>
      <c r="CT6" s="33" t="str">
        <f>+'Sanitation Data'!D33</f>
        <v>Yes</v>
      </c>
      <c r="CU6" s="33">
        <f>+'Sanitation Data'!E29</f>
        <v>0</v>
      </c>
      <c r="CV6" s="33">
        <f>+'Sanitation Data'!E30</f>
        <v>0</v>
      </c>
      <c r="CW6" s="33">
        <f>+'Sanitation Data'!E31</f>
        <v>0</v>
      </c>
      <c r="CX6" s="33">
        <f>+'Sanitation Data'!E32</f>
        <v>0</v>
      </c>
      <c r="CY6" s="33" t="str">
        <f>+'Sanitation Data'!E33</f>
        <v>Yes</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t="str">
        <f>+'Hygiene Data'!C13</f>
        <v>No</v>
      </c>
      <c r="DQ6" s="33" t="str">
        <f>+'Hygiene Data'!C14</f>
        <v>Yes</v>
      </c>
      <c r="DR6" s="33">
        <f>+'Hygiene Data'!D12</f>
        <v>0</v>
      </c>
      <c r="DS6" s="33" t="str">
        <f>+'Hygiene Data'!D13</f>
        <v>No</v>
      </c>
      <c r="DT6" s="33" t="str">
        <f>+'Hygiene Data'!D14</f>
        <v>Yes</v>
      </c>
      <c r="DU6" s="33">
        <f>+'Hygiene Data'!E12</f>
        <v>0</v>
      </c>
      <c r="DV6" s="33" t="str">
        <f>+'Hygiene Data'!E13</f>
        <v>No</v>
      </c>
      <c r="DW6" s="33" t="str">
        <f>+'Hygiene Data'!E14</f>
        <v>Yes</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
      </c>
      <c r="B7" s="56" t="str">
        <f ca="true">+IF(OFFSET('Water Data'!$A$3,0,10*ROW('Water Data'!A1))="","",OFFSET('Water Data'!$A$3,0,10*ROW('Water Data'!A1)))</f>
        <v/>
      </c>
      <c r="C7" s="56" t="str">
        <f ca="true">+IF(OFFSET('Water Data'!$C$3,0,10*ROW('Water Data'!C1))="","",OFFSET('Water Data'!$C$3,0,10*ROW('Water Data'!C1)))</f>
        <v/>
      </c>
      <c r="D7" s="245"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5"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5"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5"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5"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5"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5"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5"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5"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5"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5"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5"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5"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5"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5"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5"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5"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5"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6"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6"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6"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6"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6"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6"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6"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6"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6"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6"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6"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6"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6"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6"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6"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6"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6"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6"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6"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6"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6"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6"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6"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6"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6"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6"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6"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6"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6"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6"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7"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7"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7"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7"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7"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7"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7"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7"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7"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7"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7"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7"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7"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7"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7"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7"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7"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7"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5"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5"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5"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5"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5"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5"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5"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5"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5"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5"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5"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5"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5"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5"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5"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5"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5"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5"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6"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6"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6"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6"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6"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6"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6"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6"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6"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6"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6"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6"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6"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6"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6"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6"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6"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6"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6"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6"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6"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6"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6"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6"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6"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6"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6"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6"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6"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6"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7"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7"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7"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7"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7"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7"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7"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7"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7"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7"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7"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7"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7"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7"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7"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7"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7"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7"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5"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5"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5"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5"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5"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5"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5"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5"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5"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5"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5"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5"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5"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5"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5"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5"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5"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5"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6"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6"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6"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6"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6"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6"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6"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6"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6"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6"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6"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6"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6"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6"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6"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6"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6"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6"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6"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6"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6"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6"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6"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6"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6"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6"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6"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6"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6"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6"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7"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7"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7"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7"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7"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7"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7"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7"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7"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7"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7"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7"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7"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7"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7"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7"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7"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7"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5"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5"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5"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5"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5"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5"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5"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5"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5"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5"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5"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5"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5"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5"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5"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5"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5"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5"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6"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6"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6"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6"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6"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6"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6"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6"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6"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6"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6"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6"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6"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6"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6"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6"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6"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6"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6"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6"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6"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6"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6"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6"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6"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6"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6"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6"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6"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6"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7"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7"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7"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7"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7"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7"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7"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7"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7"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7"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7"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7"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7"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7"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7"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7"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7"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7"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5"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5"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5"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5"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5"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5"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5"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5"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5"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5"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5"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5"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5"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5"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5"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5"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5"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5"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6"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6"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6"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6"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6"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6"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6"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6"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6"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6"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6"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6"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6"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6"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6"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6"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6"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6"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6"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6"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6"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6"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6"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6"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6"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6"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6"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6"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6"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6"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7"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7"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7"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7"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7"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7"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7"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7"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7"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7"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7"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7"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7"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7"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7"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7"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7"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7"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5"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5"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5"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5"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5"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5"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5"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5"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5"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5"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5"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5"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5"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5"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5"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5"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5"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5"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6"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6"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6"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6"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6"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6"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6"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6"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6"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6"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6"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6"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6"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6"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6"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6"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6"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6"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6"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6"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6"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6"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6"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6"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6"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6"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6"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6"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6"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6"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7"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7"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7"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7"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7"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7"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7"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7"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7"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7"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7"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7"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7"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7"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7"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7"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7"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7"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5"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5"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5"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5"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5"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5"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5"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5"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5"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5"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5"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5"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5"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5"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5"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5"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5"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5"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6"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6"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6"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6"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6"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6"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6"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6"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6"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6"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6"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6"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6"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6"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6"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6"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6"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6"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6"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6"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6"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6"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6"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6"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6"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6"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6"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6"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6"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6"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7"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7"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7"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7"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7"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7"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7"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7"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7"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7"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7"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7"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7"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7"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7"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7"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7"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7"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5"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5"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5"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5"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5"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5"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5"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5"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5"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5"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5"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5"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5"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5"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5"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5"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5"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5"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6"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6"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6"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6"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6"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6"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6"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6"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6"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6"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6"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6"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6"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6"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6"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6"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6"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6"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6"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6"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6"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6"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6"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6"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6"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6"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6"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6"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6"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6"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7"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7"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7"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7"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7"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7"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7"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7"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7"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7"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7"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7"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7"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7"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7"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7"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7"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7"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5"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5"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5"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5"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5"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5"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5"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5"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5"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5"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5"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5"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5"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5"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5"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5"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5"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5"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6"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6"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6"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6"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6"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6"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6"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6"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6"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6"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6"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6"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6"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6"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6"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6"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6"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6"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6"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6"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6"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6"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6"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6"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6"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6"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6"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6"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6"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6"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7"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7"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7"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7"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7"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7"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7"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7"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7"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7"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7"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7"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7"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7"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7"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7"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7"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7"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5"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5"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5"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5"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5"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5"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5"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5"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5"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5"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5"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5"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5"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5"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5"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5"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5"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5"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6"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6"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6"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6"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6"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6"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6"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6"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6"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6"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6"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6"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6"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6"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6"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6"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6"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6"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6"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6"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6"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6"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6"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6"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6"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6"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6"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6"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6"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6"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7"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7"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7"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7"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7"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7"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7"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7"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7"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7"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7"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7"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7"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7"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7"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7"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7"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7"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5"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5"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5"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5"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5"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5"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5"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5"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5"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5"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5"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5"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5"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5"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5"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5"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5"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5"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6"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6"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6"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6"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6"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6"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6"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6"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6"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6"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6"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6"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6"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6"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6"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6"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6"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6"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6"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6"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6"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6"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6"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6"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6"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6"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6"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6"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6"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6"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7"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7"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7"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7"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7"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7"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7"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7"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7"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7"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7"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7"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7"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7"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7"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7"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7"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7"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5"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5"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5"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5"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5"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5"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5"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5"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5"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5"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5"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5"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5"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5"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5"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5"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5"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5"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6"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6"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6"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6"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6"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6"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6"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6"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6"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6"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6"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6"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6"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6"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6"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6"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6"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6"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6"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6"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6"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6"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6"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6"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6"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6"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6"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6"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6"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6"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7"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7"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7"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7"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7"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7"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7"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7"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7"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7"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7"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7"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7"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7"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7"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7"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7"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7"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5"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5"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5"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5"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5"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5"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5"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5"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5"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5"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5"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5"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5"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5"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5"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5"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5"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5"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6"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6"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6"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6"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6"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6"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6"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6"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6"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6"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6"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6"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6"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6"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6"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6"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6"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6"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6"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6"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6"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6"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6"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6"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6"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6"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6"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6"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6"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6"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7"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7"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7"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7"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7"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7"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7"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7"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7"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7"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7"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7"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7"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7"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7"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7"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7"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7"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5"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5"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5"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5"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5"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5"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5"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5"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5"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5"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5"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5"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5"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5"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5"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5"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5"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5"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6"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6"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6"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6"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6"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6"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6"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6"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6"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6"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6"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6"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6"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6"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6"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6"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6"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6"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6"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6"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6"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6"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6"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6"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6"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6"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6"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6"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6"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6"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7"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7"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7"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7"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7"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7"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7"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7"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7"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7"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7"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7"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7"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7"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7"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7"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7"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7"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5"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5"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5"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5"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5"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5"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5"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5"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5"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5"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5"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5"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5"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5"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5"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5"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5"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5"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6"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6"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6"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6"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6"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6"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6"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6"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6"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6"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6"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6"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6"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6"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6"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6"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6"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6"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6"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6"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6"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6"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6"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6"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6"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6"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6"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6"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6"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6"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7"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7"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7"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7"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7"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7"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7"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7"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7"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7"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7"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7"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7"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7"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7"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7"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7"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7"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5"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5"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5"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5"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5"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5"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5"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5"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5"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5"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5"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5"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5"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5"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5"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5"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5"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5"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6"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6"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6"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6"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6"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6"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6"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6"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6"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6"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6"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6"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6"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6"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6"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6"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6"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6"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6"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6"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6"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6"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6"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6"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6"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6"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6"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6"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6"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6"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7"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7"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7"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7"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7"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7"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7"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7"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7"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7"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7"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7"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7"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7"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7"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7"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7"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7"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5"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5"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5"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5"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5"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5"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5"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5"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5"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5"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5"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5"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5"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5"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5"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5"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5"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5"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6"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6"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6"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6"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6"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6"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6"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6"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6"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6"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6"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6"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6"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6"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6"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6"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6"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6"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6"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6"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6"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6"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6"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6"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6"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6"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6"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6"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6"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6"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7"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7"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7"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7"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7"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7"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7"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7"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7"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7"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7"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7"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7"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7"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7"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7"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7"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7"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5"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5"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5"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5"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5"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5"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5"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5"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5"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5"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5"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5"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5"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5"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5"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5"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5"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5"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6"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6"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6"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6"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6"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6"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6"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6"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6"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6"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6"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6"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6"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6"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6"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6"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6"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6"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6"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6"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6"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6"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6"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6"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6"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6"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6"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6"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6"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6"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7"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7"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7"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7"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7"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7"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7"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7"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7"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7"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7"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7"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7"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7"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7"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7"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7"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7"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5"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5"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5"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5"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5"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5"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5"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5"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5"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5"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5"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5"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5"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5"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5"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5"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5"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5"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6"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6"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6"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6"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6"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6"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6"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6"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6"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6"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6"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6"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6"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6"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6"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6"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6"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6"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6"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6"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6"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6"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6"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6"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6"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6"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6"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6"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6"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6"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7"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7"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7"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7"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7"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7"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7"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7"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7"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7"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7"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7"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7"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7"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7"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7"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7"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7"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5"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5"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5"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5"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5"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5"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5"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5"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5"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5"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5"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5"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5"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5"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5"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5"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5"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5"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6"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6"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6"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6"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6"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6"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6"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6"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6"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6"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6"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6"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6"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6"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6"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6"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6"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6"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6"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6"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6"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6"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6"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6"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6"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6"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6"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6"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6"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6"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7"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7"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7"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7"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7"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7"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7"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7"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7"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7"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7"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7"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7"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7"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7"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7"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7"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7"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5"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5"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5"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5"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5"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5"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5"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5"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5"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5"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5"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5"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5"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5"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5"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5"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5"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5"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6"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6"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6"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6"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6"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6"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6"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6"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6"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6"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6"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6"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6"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6"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6"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6"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6"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6"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6"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6"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6"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6"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6"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6"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6"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6"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6"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6"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6"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6"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7"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7"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7"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7"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7"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7"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7"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7"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7"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7"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7"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7"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7"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7"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7"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7"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7"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7"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5"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5"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5"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5"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5"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5"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5"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5"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5"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5"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5"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5"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5"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5"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5"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5"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5"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5"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6"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6"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6"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6"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6"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6"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6"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6"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6"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6"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6"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6"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6"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6"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6"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6"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6"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6"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6"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6"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6"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6"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6"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6"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6"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6"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6"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6"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6"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6"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7"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7"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7"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7"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7"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7"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7"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7"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7"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7"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7"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7"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7"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7"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7"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7"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7"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7"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5"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5"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5"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5"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5"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5"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5"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5"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5"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5"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5"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5"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5"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5"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5"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5"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5"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5"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6"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6"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6"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6"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6"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6"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6"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6"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6"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6"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6"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6"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6"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6"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6"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6"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6"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6"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6"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6"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6"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6"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6"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6"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6"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6"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6"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6"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6"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6"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7"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7"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7"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7"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7"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7"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7"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7"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7"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7"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7"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7"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7"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7"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7"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7"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7"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7"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5"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5"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5"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5"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5"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5"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5"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5"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5"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5"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5"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5"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5"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5"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5"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5"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5"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5"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6"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6"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6"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6"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6"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6"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6"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6"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6"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6"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6"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6"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6"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6"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6"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6"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6"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6"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6"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6"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6"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6"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6"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6"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6"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6"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6"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6"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6"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6"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7"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7"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7"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7"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7"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7"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7"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7"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7"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7"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7"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7"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7"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7"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7"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7"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7"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7"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5"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5"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5"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5"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5"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5"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5"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5"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5"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5"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5"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5"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5"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5"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5"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5"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5"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5"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6"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6"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6"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6"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6"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6"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6"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6"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6"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6"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6"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6"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6"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6"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6"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6"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6"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6"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6"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6"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6"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6"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6"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6"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6"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6"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6"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6"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6"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6"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7"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7"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7"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7"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7"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7"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7"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7"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7"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7"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7"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7"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7"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7"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7"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7"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7"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7"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5"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5"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5"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5"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5"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5"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5"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5"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5"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5"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5"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5"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5"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5"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5"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5"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5"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5"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6"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6"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6"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6"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6"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6"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6"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6"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6"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6"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6"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6"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6"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6"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6"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6"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6"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6"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6"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6"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6"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6"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6"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6"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6"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6"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6"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6"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6"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6"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7"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7"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7"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7"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7"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7"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7"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7"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7"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7"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7"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7"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7"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7"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7"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7"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7"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7"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5"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5"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5"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5"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5"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5"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5"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5"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5"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5"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5"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5"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5"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5"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5"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5"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5"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5"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6"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6"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6"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6"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6"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6"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6"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6"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6"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6"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6"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6"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6"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6"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6"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6"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6"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6"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6"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6"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6"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6"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6"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6"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6"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6"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6"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6"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6"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6"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7"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7"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7"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7"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7"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7"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7"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7"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7"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7"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7"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7"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7"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7"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7"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7"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7"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7"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5"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5"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5"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5"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5"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5"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5"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5"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5"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5"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5"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5"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5"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5"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5"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5"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5"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5"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6"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6"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6"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6"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6"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6"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6"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6"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6"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6"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6"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6"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6"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6"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6"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6"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6"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6"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6"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6"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6"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6"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6"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6"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6"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6"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6"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6"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6"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6"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7"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7"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7"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7"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7"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7"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7"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7"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7"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7"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7"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7"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7"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7"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7"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7"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7"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7"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5"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5"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5"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5"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5"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5"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5"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5"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5"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5"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5"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5"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5"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5"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5"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5"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5"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5"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6"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6"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6"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6"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6"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6"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6"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6"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6"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6"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6"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6"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6"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6"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6"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6"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6"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6"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6"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6"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6"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6"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6"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6"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6"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6"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6"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6"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6"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6"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7"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7"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7"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7"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7"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7"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7"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7"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7"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7"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7"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7"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7"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7"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7"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7"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7"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7"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5"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5"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5"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5"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5"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5"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5"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5"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5"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5"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5"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5"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5"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5"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5"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5"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5"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5"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6"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6"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6"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6"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6"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6"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6"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6"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6"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6"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6"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6"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6"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6"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6"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6"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6"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6"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6"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6"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6"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6"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6"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6"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6"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6"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6"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6"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6"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6"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7"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7"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7"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7"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7"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7"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7"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7"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7"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7"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7"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7"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7"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7"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7"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7"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7"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7"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5"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5"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5"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5"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5"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5"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5"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5"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5"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5"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5"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5"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5"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5"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5"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5"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5"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5"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6"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6"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6"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6"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6"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6"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6"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6"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6"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6"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6"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6"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6"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6"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6"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6"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6"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6"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6"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6"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6"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6"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6"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6"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6"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6"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6"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6"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6"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6"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7"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7"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7"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7"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7"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7"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7"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7"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7"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7"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7"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7"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7"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7"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7"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7"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7"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7"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5"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5"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5"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5"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5"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5"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5"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5"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5"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5"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5"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5"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5"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5"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5"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5"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5"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5"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6"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6"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6"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6"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6"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6"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6"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6"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6"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6"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6"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6"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6"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6"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6"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6"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6"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6"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6"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6"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6"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6"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6"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6"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6"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6"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6"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6"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6"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6"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7"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7"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7"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7"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7"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7"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7"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7"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7"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7"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7"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7"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7"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7"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7"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7"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7"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7"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5"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5"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5"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5"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5"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5"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5"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5"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5"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5"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5"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5"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5"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5"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5"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5"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5"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5"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6"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6"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6"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6"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6"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6"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6"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6"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6"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6"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6"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6"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6"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6"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6"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6"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6"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6"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6"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6"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6"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6"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6"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6"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6"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6"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6"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6"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6"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6"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7"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7"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7"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7"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7"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7"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7"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7"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7"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7"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7"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7"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7"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7"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7"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7"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7"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7"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5"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5"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5"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5"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5"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5"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5"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5"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5"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5"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5"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5"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5"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5"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5"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5"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5"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5"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6"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6"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6"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6"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6"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6"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6"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6"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6"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6"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6"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6"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6"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6"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6"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6"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6"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6"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6"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6"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6"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6"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6"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6"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6"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6"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6"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6"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6"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6"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7"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7"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7"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7"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7"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7"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7"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7"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7"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7"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7"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7"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7"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7"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7"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7"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7"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7"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5"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5"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5"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5"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5"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5"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5"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5"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5"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5"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5"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5"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5"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5"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5"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5"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5"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5"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6"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6"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6"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6"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6"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6"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6"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6"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6"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6"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6"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6"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6"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6"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6"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6"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6"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6"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6"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6"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6"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6"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6"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6"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6"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6"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6"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6"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6"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6"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7"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7"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7"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7"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7"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7"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7"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7"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7"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7"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7"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7"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7"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7"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7"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7"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7"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7"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5"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5"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5"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5"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5"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5"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5"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5"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5"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5"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5"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5"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5"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5"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5"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5"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5"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5"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6"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6"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6"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6"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6"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6"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6"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6"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6"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6"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6"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6"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6"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6"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6"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6"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6"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6"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6"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6"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6"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6"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6"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6"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6"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6"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6"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6"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6"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6"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7"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7"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7"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7"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7"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7"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7"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7"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7"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7"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7"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7"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7"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7"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7"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7"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7"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7"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5"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5"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5"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5"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5"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5"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5"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5"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5"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5"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5"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5"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5"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5"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5"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5"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5"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5"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6"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6"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6"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6"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6"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6"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6"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6"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6"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6"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6"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6"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6"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6"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6"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6"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6"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6"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6"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6"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6"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6"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6"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6"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6"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6"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6"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6"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6"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6"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7"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7"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7"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7"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7"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7"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7"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7"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7"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7"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7"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7"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7"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7"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7"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7"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7"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7"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5"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5"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5"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5"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5"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5"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5"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5"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5"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5"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5"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5"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5"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5"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5"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5"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5"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5"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6"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6"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6"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6"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6"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6"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6"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6"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6"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6"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6"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6"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6"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6"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6"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6"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6"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6"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6"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6"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6"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6"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6"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6"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6"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6"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6"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6"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6"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6"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7"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7"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7"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7"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7"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7"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7"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7"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7"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7"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7"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7"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7"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7"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7"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7"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7"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7"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5"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5"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5"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5"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5"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5"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5"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5"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5"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5"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5"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5"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5"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5"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5"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5"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5"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5"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6"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6"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6"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6"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6"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6"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6"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6"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6"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6"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6"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6"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6"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6"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6"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6"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6"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6"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6"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6"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6"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6"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6"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6"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6"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6"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6"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6"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6"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6"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7"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7"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7"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7"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7"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7"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7"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7"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7"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7"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7"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7"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7"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7"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7"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7"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7"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7"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5"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5"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5"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5"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5"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5"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5"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5"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5"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5"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5"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5"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5"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5"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5"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5"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5"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5"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6"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6"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6"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6"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6"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6"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6"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6"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6"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6"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6"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6"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6"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6"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6"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6"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6"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6"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6"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6"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6"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6"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6"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6"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6"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6"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6"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6"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6"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6"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7"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7"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7"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7"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7"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7"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7"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7"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7"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7"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7"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7"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7"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7"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7"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7"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7"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7"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5"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5"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5"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5"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5"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5"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5"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5"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5"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5"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5"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5"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5"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5"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5"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5"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5"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5"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6"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6"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6"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6"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6"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6"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6"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6"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6"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6"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6"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6"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6"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6"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6"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6"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6"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6"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6"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6"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6"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6"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6"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6"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6"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6"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6"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6"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6"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6"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7"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7"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7"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7"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7"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7"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7"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7"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7"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7"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7"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7"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7"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7"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7"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7"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7"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7"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5"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5"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5"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5"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5"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5"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5"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5"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5"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5"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5"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5"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5"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5"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5"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5"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5"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5"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6"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6"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6"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6"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6"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6"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6"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6"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6"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6"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6"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6"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6"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6"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6"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6"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6"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6"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6"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6"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6"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6"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6"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6"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6"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6"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6"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6"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6"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6"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7"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7"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7"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7"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7"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7"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7"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7"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7"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7"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7"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7"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7"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7"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7"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7"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7"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7"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5"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5"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5"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5"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5"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5"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5"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5"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5"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5"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5"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5"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5"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5"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5"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5"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5"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5"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6"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6"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6"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6"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6"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6"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6"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6"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6"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6"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6"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6"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6"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6"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6"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6"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6"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6"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6"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6"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6"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6"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6"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6"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6"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6"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6"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6"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6"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6"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7"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7"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7"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7"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7"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7"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7"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7"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7"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7"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7"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7"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7"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7"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7"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7"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7"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7"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5"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5"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5"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5"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5"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5"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5"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5"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5"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5"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5"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5"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5"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5"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5"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5"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5"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5"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6"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6"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6"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6"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6"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6"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6"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6"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6"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6"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6"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6"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6"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6"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6"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6"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6"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6"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6"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6"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6"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6"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6"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6"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6"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6"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6"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6"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6"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6"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7"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7"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7"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7"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7"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7"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7"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7"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7"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7"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7"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7"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7"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7"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7"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7"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7"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7"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5"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5"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5"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5"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5"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5"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5"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5"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5"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5"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5"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5"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5"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5"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5"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5"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5"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5"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6"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6"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6"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6"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6"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6"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6"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6"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6"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6"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6"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6"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6"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6"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6"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6"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6"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6"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6"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6"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6"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6"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6"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6"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6"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6"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6"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6"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6"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6"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7"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7"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7"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7"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7"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7"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7"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7"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7"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7"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7"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7"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7"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7"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7"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7"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7"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7"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5"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5"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5"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5"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5"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5"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5"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5"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5"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5"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5"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5"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5"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5"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5"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5"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5"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5"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6"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6"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6"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6"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6"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6"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6"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6"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6"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6"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6"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6"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6"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6"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6"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6"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6"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6"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6"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6"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6"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6"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6"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6"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6"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6"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6"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6"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6"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6"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7"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7"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7"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7"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7"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7"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7"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7"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7"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7"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7"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7"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7"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7"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7"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7"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7"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7"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5"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5"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5"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5"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5"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5"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5"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5"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5"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5"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5"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5"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5"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5"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5"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5"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5"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5"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6"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6"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6"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6"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6"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6"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6"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6"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6"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6"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6"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6"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6"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6"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6"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6"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6"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6"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6"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6"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6"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6"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6"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6"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6"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6"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6"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6"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6"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6"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7"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7"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7"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7"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7"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7"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7"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7"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7"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7"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7"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7"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7"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7"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7"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7"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7"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7"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5"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5"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5"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5"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5"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5"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5"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5"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5"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5"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5"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5"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5"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5"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5"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5"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5"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5"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6"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6"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6"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6"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6"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6"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6"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6"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6"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6"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6"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6"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6"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6"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6"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6"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6"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6"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6"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6"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6"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6"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6"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6"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6"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6"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6"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6"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6"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6"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7"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7"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7"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7"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7"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7"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7"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7"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7"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7"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7"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7"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7"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7"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7"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7"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7"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7"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5"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5"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5"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5"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5"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5"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5"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5"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5"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5"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5"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5"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5"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5"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5"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5"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5"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5"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6"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6"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6"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6"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6"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6"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6"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6"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6"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6"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6"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6"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6"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6"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6"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6"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6"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6"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6"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6"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6"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6"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6"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6"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6"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6"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6"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6"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6"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6"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7"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7"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7"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7"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7"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7"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7"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7"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7"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7"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7"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7"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7"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7"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7"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7"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7"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7"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5"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5"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5"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5"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5"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5"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5"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5"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5"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5"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5"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5"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5"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5"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5"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5"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5"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5"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6"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6"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6"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6"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6"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6"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6"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6"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6"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6"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6"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6"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6"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6"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6"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6"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6"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6"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6"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6"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6"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6"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6"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6"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6"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6"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6"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6"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6"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6"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7"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7"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7"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7"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7"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7"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7"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7"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7"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7"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7"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7"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7"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7"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7"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7"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7"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7"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5"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5"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5"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5"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5"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5"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5"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5"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5"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5"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5"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5"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5"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5"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5"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5"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5"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5"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6"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6"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6"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6"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6"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6"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6"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6"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6"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6"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6"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6"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6"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6"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6"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6"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6"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6"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6"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6"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6"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6"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6"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6"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6"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6"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6"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6"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6"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6"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7"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7"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7"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7"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7"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7"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7"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7"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7"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7"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7"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7"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7"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7"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7"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7"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7"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7"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5"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5"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5"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5"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5"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5"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5"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5"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5"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5"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5"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5"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5"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5"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5"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5"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5"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5"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6"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6"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6"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6"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6"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6"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6"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6"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6"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6"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6"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6"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6"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6"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6"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6"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6"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6"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6"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6"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6"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6"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6"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6"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6"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6"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6"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6"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6"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6"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7"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7"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7"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7"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7"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7"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7"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7"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7"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7"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7"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7"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7"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7"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7"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7"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7"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7"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5"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5"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5"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5"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5"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5"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5"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5"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5"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5"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5"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5"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5"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5"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5"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5"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5"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5"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6"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6"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6"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6"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6"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6"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6"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6"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6"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6"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6"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6"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6"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6"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6"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6"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6"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6"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6"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6"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6"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6"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6"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6"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6"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6"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6"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6"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6"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6"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7"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7"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7"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7"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7"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7"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7"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7"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7"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7"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7"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7"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7"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7"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7"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7"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7"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7"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5"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5"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5"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5"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5"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5"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5"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5"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5"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5"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5"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5"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5"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5"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5"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5"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5"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5"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6"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6"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6"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6"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6"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6"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6"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6"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6"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6"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6"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6"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6"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6"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6"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6"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6"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6"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6"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6"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6"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6"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6"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6"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6"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6"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6"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6"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6"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6"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7"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7"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7"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7"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7"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7"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7"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7"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7"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7"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7"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7"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7"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7"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7"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7"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7"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7"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5"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5"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5"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5"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5"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5"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5"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5"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5"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5"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5"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5"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5"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5"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5"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5"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5"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5"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6"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6"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6"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6"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6"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6"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6"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6"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6"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6"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6"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6"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6"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6"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6"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6"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6"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6"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6"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6"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6"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6"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6"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6"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6"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6"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6"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6"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6"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6"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7"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7"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7"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7"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7"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7"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7"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7"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7"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7"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7"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7"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7"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7"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7"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7"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7"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7"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5"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5"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5"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5"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5"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5"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5"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5"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5"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5"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5"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5"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5"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5"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5"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5"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5"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5"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6"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6"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6"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6"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6"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6"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6"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6"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6"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6"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6"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6"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6"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6"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6"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6"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6"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6"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6"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6"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6"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6"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6"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6"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6"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6"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6"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6"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6"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6"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7"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7"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7"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7"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7"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7"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7"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7"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7"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7"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7"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7"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7"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7"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7"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7"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7"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7"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5"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5"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5"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5"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5"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5"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5"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5"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5"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5"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5"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5"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5"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5"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5"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5"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5"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5"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6"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6"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6"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6"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6"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6"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6"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6"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6"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6"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6"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6"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6"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6"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6"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6"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6"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6"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6"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6"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6"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6"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6"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6"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6"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6"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6"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6"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6"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6"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7"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7"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7"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7"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7"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7"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7"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7"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7"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7"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7"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7"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7"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7"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7"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7"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7"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7"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5"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5"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5"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5"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5"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5"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5"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5"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5"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5"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5"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5"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5"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5"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5"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5"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5"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5"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6"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6"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6"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6"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6"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6"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6"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6"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6"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6"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6"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6"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6"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6"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6"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6"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6"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6"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6"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6"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6"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6"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6"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6"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6"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6"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6"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6"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6"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6"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7"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7"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7"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7"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7"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7"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7"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7"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7"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7"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7"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7"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7"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7"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7"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7"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7"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7"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5"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5"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5"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5"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5"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5"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5"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5"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5"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5"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5"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5"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5"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5"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5"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5"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5"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5"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6"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6"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6"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6"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6"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6"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6"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6"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6"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6"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6"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6"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6"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6"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6"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6"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6"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6"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6"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6"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6"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6"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6"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6"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6"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6"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6"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6"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6"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6"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7"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7"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7"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7"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7"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7"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7"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7"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7"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7"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7"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7"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7"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7"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7"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7"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7"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7"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5"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5"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5"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5"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5"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5"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5"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5"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5"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5"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5"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5"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5"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5"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5"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5"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5"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5"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6"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6"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6"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6"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6"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6"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6"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6"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6"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6"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6"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6"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6"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6"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6"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6"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6"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6"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6"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6"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6"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6"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6"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6"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6"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6"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6"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6"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6"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6"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7"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7"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7"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7"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7"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7"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7"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7"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7"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7"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7"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7"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7"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7"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7"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7"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7"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7"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5"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5"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5"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5"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5"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5"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5"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5"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5"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5"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5"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5"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5"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5"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5"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5"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5"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5"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6"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6"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6"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6"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6"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6"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6"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6"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6"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6"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6"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6"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6"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6"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6"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6"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6"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6"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6"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6"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6"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6"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6"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6"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6"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6"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6"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6"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6"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6"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7"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7"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7"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7"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7"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7"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7"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7"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7"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7"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7"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7"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7"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7"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7"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7"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7"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7"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5"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5"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5"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5"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5"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5"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5"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5"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5"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5"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5"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5"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5"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5"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5"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5"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5"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5"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6"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6"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6"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6"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6"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6"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6"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6"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6"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6"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6"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6"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6"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6"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6"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6"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6"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6"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6"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6"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6"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6"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6"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6"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6"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6"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6"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6"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6"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6"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7"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7"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7"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7"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7"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7"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7"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7"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7"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7"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7"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7"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7"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7"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7"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7"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7"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7"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5"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5"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5"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5"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5"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5"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5"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5"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5"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5"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5"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5"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5"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5"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5"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5"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5"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5"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6"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6"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6"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6"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6"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6"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6"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6"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6"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6"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6"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6"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6"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6"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6"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6"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6"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6"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6"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6"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6"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6"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6"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6"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6"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6"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6"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6"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6"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6"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7"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7"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7"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7"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7"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7"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7"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7"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7"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7"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7"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7"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7"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7"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7"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7"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7"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7"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5"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5"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5"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5"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5"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5"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5"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5"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5"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5"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5"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5"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5"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5"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5"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5"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5"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5"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6"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6"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6"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6"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6"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6"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6"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6"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6"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6"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6"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6"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6"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6"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6"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6"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6"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6"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6"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6"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6"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6"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6"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6"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6"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6"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6"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6"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6"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6"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7"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7"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7"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7"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7"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7"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7"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7"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7"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7"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7"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7"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7"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7"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7"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7"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7"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7"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5"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5"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5"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5"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5"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5"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5"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5"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5"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5"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5"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5"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5"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5"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5"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5"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5"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5"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6"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6"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6"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6"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6"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6"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6"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6"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6"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6"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6"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6"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6"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6"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6"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6"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6"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6"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6"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6"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6"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6"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6"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6"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6"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6"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6"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6"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6"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6"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7"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7"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7"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7"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7"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7"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7"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7"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7"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7"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7"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7"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7"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7"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7"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7"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7"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7"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5"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5"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5"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5"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5"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5"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5"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5"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5"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5"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5"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5"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5"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5"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5"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5"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5"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5"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6"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6"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6"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6"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6"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6"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6"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6"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6"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6"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6"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6"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6"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6"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6"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6"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6"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6"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6"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6"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6"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6"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6"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6"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6"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6"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6"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6"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6"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6"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7"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7"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7"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7"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7"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7"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7"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7"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7"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7"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7"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7"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7"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7"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7"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7"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7"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7"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5"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5"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5"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5"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5"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5"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5"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5"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5"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5"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5"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5"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5"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5"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5"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5"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5"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5"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6"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6"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6"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6"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6"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6"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6"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6"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6"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6"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6"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6"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6"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6"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6"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6"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6"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6"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6"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6"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6"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6"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6"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6"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6"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6"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6"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6"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6"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6"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7"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7"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7"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7"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7"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7"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7"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7"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7"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7"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7"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7"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7"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7"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7"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7"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7"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7"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5"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5"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5"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5"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5"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5"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5"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5"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5"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5"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5"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5"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5"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5"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5"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5"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5"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5"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6"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6"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6"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6"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6"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6"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6"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6"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6"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6"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6"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6"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6"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6"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6"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6"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6"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6"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6"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6"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6"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6"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6"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6"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6"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6"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6"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6"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6"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6"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7"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7"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7"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7"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7"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7"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7"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7"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7"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7"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7"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7"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7"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7"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7"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7"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7"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7"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5"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5"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5"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5"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5"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5"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5"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5"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5"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5"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5"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5"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5"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5"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5"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5"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5"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5"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6"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6"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6"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6"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6"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6"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6"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6"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6"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6"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6"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6"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6"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6"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6"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6"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6"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6"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6"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6"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6"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6"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6"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6"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6"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6"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6"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6"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6"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6"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7"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7"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7"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7"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7"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7"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7"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7"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7"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7"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7"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7"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7"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7"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7"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7"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7"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7"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5"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5"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5"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5"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5"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5"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5"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5"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5"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5"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5"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5"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5"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5"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5"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5"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5"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5"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6"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6"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6"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6"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6"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6"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6"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6"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6"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6"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6"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6"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6"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6"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6"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6"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6"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6"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6"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6"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6"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6"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6"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6"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6"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6"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6"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6"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6"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6"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7"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7"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7"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7"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7"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7"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7"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7"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7"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7"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7"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7"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7"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7"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7"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7"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7"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7"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5"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5"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5"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5"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5"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5"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5"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5"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5"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5"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5"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5"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5"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5"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5"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5"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5"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5"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6"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6"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6"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6"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6"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6"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6"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6"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6"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6"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6"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6"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6"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6"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6"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6"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6"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6"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6"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6"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6"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6"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6"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6"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6"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6"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6"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6"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6"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6"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7"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7"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7"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7"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7"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7"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7"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7"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7"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7"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7"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7"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7"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7"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7"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7"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7"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7"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5"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5"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5"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5"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5"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5"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5"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5"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5"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5"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5"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5"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5"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5"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5"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5"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5"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5"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6"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6"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6"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6"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6"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6"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6"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6"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6"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6"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6"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6"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6"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6"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6"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6"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6"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6"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6"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6"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6"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6"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6"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6"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6"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6"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6"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6"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6"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6"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7"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7"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7"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7"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7"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7"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7"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7"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7"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7"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7"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7"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7"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7"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7"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7"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7"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7"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5"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5"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5"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5"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5"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5"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5"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5"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5"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5"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5"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5"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5"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5"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5"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5"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5"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5"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6"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6"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6"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6"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6"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6"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6"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6"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6"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6"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6"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6"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6"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6"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6"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6"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6"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6"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6"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6"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6"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6"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6"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6"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6"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6"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6"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6"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6"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6"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7"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7"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7"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7"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7"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7"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7"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7"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7"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7"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7"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7"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7"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7"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7"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7"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7"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7"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5"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5"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5"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5"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5"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5"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5"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5"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5"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5"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5"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5"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5"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5"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5"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5"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5"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5"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6"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6"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6"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6"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6"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6"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6"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6"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6"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6"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6"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6"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6"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6"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6"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6"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6"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6"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6"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6"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6"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6"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6"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6"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6"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6"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6"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6"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6"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6"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7"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7"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7"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7"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7"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7"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7"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7"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7"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7"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7"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7"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7"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7"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7"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7"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7"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7"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5"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5"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5"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5"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5"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5"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5"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5"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5"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5"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5"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5"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5"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5"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5"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5"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5"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5"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6"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6"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6"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6"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6"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6"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6"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6"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6"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6"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6"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6"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6"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6"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6"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6"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6"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6"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6"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6"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6"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6"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6"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6"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6"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6"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6"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6"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6"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6"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7"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7"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7"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7"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7"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7"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7"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7"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7"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7"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7"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7"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7"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7"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7"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7"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7"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7"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5"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5"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5"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5"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5"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5"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5"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5"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5"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5"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5"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5"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5"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5"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5"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5"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5"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5"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6"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6"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6"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6"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6"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6"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6"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6"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6"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6"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6"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6"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6"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6"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6"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6"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6"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6"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6"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6"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6"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6"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6"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6"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6"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6"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6"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6"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6"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6"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7"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7"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7"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7"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7"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7"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7"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7"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7"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7"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7"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7"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7"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7"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7"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7"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7"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7"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5"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5"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5"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5"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5"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5"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5"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5"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5"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5"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5"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5"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5"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5"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5"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5"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5"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5"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6"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6"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6"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6"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6"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6"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6"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6"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6"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6"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6"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6"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6"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6"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6"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6"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6"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6"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6"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6"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6"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6"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6"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6"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6"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6"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6"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6"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6"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6"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7"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7"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7"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7"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7"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7"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7"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7"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7"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7"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7"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7"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7"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7"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7"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7"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7"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7"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5"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5"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5"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5"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5"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5"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5"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5"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5"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5"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5"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5"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5"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5"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5"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5"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5"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5"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6"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6"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6"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6"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6"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6"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6"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6"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6"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6"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6"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6"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6"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6"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6"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6"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6"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6"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6"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6"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6"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6"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6"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6"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6"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6"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6"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6"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6"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6"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7"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7"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7"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7"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7"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7"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7"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7"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7"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7"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7"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7"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7"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7"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7"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7"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7"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7"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5"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5"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5"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5"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5"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5"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5"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5"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5"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5"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5"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5"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5"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5"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5"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5"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5"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5"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6"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6"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6"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6"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6"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6"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6"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6"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6"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6"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6"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6"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6"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6"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6"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6"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6"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6"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6"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6"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6"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6"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6"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6"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6"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6"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6"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6"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6"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6"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7"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7"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7"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7"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7"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7"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7"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7"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7"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7"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7"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7"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7"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7"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7"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7"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7"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7"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5"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5"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5"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5"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5"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5"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5"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5"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5"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5"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5"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5"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5"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5"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5"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5"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5"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5"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6"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6"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6"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6"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6"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6"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6"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6"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6"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6"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6"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6"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6"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6"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6"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6"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6"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6"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6"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6"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6"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6"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6"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6"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6"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6"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6"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6"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6"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6"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7"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7"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7"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7"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7"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7"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7"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7"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7"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7"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7"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7"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7"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7"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7"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7"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7"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7"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5"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5"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5"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5"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5"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5"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5"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5"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5"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5"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5"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5"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5"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5"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5"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5"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5"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5"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6"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6"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6"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6"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6"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6"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6"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6"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6"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6"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6"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6"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6"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6"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6"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6"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6"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6"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6"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6"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6"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6"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6"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6"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6"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6"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6"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6"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6"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6"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7"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7"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7"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7"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7"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7"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7"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7"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7"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7"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7"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7"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7"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7"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7"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7"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7"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7"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5"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5"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5"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5"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5"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5"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5"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5"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5"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5"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5"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5"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5"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5"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5"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5"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5"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5"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6"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6"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6"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6"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6"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6"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6"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6"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6"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6"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6"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6"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6"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6"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6"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6"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6"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6"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6"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6"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6"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6"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6"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6"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6"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6"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6"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6"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6"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6"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7"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7"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7"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7"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7"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7"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7"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7"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7"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7"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7"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7"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7"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7"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7"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7"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7"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7"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5"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5"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5"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5"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5"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5"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5"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5"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5"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5"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5"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5"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5"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5"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5"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5"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5"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5"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6"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6"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6"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6"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6"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6"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6"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6"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6"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6"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6"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6"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6"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6"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6"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6"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6"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6"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6"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6"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6"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6"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6"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6"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6"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6"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6"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6"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6"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6"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7"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7"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7"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7"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7"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7"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7"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7"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7"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7"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7"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7"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7"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7"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7"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7"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7"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7"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5"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5"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5"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5"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5"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5"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5"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5"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5"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5"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5"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5"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5"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5"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5"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5"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5"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5"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6"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6"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6"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6"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6"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6"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6"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6"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6"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6"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6"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6"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6"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6"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6"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6"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6"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6"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6"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6"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6"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6"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6"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6"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6"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6"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6"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6"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6"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6"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7"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7"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7"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7"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7"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7"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7"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7"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7"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7"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7"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7"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7"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7"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7"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7"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7"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7"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5"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5"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5"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5"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5"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5"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5"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5"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5"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5"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5"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5"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5"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5"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5"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5"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5"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5"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6"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6"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6"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6"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6"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6"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6"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6"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6"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6"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6"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6"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6"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6"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6"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6"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6"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6"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6"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6"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6"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6"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6"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6"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6"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6"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6"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6"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6"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6"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7"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7"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7"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7"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7"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7"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7"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7"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7"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7"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7"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7"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7"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7"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7"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7"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7"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7"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5"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5"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5"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5"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5"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5"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5"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5"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5"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5"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5"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5"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5"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5"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5"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5"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5"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5"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6"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6"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6"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6"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6"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6"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6"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6"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6"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6"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6"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6"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6"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6"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6"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6"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6"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6"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6"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6"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6"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6"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6"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6"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6"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6"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6"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6"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6"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6"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7"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7"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7"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7"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7"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7"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7"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7"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7"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7"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7"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7"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7"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7"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7"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7"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7"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7"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5"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5"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5"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5"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5"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5"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5"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5"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5"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5"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5"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5"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5"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5"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5"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5"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5"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5"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6"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6"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6"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6"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6"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6"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6"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6"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6"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6"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6"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6"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6"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6"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6"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6"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6"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6"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6"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6"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6"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6"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6"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6"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6"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6"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6"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6"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6"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6"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7"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7"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7"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7"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7"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7"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7"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7"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7"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7"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7"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7"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7"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7"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7"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7"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7"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7"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5"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5"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5"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5"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5"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5"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5"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5"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5"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5"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5"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5"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5"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5"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5"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5"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5"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5"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6"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6"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6"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6"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6"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6"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6"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6"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6"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6"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6"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6"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6"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6"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6"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6"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6"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6"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6"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6"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6"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6"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6"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6"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6"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6"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6"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6"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6"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6"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7"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7"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7"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7"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7"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7"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7"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7"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7"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7"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7"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7"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7"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7"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7"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7"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7"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7"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5"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5"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5"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5"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5"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5"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5"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5"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5"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5"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5"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5"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5"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5"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5"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5"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5"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5"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6"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6"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6"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6"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6"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6"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6"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6"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6"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6"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6"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6"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6"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6"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6"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6"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6"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6"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6"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6"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6"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6"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6"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6"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6"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6"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6"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6"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6"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6"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7"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7"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7"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7"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7"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7"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7"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7"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7"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7"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7"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7"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7"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7"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7"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7"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7"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7"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5"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5"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5"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5"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5"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5"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5"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5"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5"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5"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5"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5"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5"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5"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5"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5"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5"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5"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6"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6"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6"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6"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6"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6"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6"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6"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6"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6"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6"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6"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6"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6"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6"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6"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6"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6"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6"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6"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6"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6"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6"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6"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6"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6"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6"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6"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6"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6"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7"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7"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7"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7"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7"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7"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7"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7"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7"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7"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7"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7"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7"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7"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7"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7"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7"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7"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5"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5"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5"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5"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5"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5"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5"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5"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5"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5"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5"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5"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5"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5"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5"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5"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5"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5"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6"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6"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6"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6"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6"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6"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6"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6"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6"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6"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6"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6"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6"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6"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6"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6"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6"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6"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6"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6"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6"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6"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6"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6"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6"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6"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6"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6"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6"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6"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7"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7"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7"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7"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7"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7"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7"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7"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7"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7"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7"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7"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7"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7"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7"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7"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7"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7"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5"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5"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5"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5"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5"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5"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5"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5"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5"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5"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5"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5"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5"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5"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5"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5"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5"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5"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6"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6"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6"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6"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6"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6"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6"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6"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6"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6"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6"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6"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6"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6"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6"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6"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6"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6"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6"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6"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6"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6"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6"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6"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6"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6"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6"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6"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6"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6"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7"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7"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7"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7"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7"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7"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7"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7"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7"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7"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7"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7"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7"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7"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7"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7"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7"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7"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5"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5"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5"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5"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5"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5"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5"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5"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5"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5"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5"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5"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5"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5"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5"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5"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5"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5"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6"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6"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6"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6"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6"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6"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6"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6"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6"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6"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6"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6"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6"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6"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6"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6"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6"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6"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6"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6"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6"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6"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6"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6"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6"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6"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6"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6"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6"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6"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7"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7"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7"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7"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7"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7"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7"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7"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7"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7"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7"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7"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7"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7"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7"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7"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7"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7"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5"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5"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5"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5"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5"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5"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5"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5"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5"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5"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5"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5"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5"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5"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5"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5"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5"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5"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6"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6"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6"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6"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6"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6"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6"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6"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6"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6"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6"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6"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6"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6"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6"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6"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6"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6"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6"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6"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6"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6"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6"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6"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6"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6"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6"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6"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6"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6"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7"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7"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7"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7"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7"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7"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7"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7"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7"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7"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7"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7"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7"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7"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7"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7"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7"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7"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5"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5"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5"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5"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5"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5"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5"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5"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5"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5"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5"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5"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5"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5"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5"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5"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5"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5"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6"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6"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6"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6"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6"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6"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6"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6"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6"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6"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6"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6"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6"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6"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6"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6"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6"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6"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6"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6"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6"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6"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6"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6"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6"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6"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6"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6"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6"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6"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7"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7"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7"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7"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7"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7"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7"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7"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7"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7"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7"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7"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7"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7"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7"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7"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7"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7"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5"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5"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5"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5"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5"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5"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5"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5"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5"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5"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5"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5"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5"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5"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5"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5"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5"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5"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6"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6"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6"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6"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6"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6"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6"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6"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6"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6"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6"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6"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6"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6"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6"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6"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6"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6"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6"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6"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6"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6"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6"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6"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6"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6"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6"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6"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6"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6"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7"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7"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7"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7"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7"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7"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7"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7"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7"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7"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7"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7"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7"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7"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7"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7"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7"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7"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5"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5"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5"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5"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5"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5"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5"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5"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5"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5"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5"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5"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5"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5"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5"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5"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5"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5"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6"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6"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6"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6"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6"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6"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6"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6"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6"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6"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6"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6"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6"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6"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6"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6"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6"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6"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6"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6"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6"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6"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6"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6"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6"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6"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6"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6"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6"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6"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7"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7"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7"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7"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7"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7"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7"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7"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7"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7"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7"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7"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7"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7"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7"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7"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7"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7"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5"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5"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5"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5"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5"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5"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5"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5"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5"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5"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5"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5"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5"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5"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5"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5"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5"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5"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6"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6"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6"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6"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6"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6"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6"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6"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6"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6"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6"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6"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6"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6"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6"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6"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6"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6"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6"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6"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6"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6"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6"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6"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6"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6"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6"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6"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6"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6"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7"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7"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7"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7"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7"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7"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7"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7"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7"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7"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7"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7"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7"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7"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7"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7"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7"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7"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5"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5"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5"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5"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5"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5"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5"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5"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5"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5"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5"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5"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5"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5"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5"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5"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5"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5"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6"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6"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6"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6"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6"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6"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6"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6"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6"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6"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6"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6"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6"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6"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6"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6"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6"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6"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6"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6"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6"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6"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6"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6"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6"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6"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6"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6"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6"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6"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7"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7"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7"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7"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7"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7"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7"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7"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7"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7"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7"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7"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7"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7"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7"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7"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7"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7"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5"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5"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5"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5"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5"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5"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5"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5"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5"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5"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5"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5"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5"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5"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5"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5"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5"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5"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6"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6"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6"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6"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6"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6"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6"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6"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6"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6"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6"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6"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6"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6"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6"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6"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6"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6"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6"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6"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6"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6"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6"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6"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6"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6"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6"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6"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6"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6"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7"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7"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7"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7"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7"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7"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7"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7"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7"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7"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7"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7"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7"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7"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7"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7"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7"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7"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5"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5"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5"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5"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5"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5"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5"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5"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5"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5"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5"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5"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5"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5"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5"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5"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5"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5"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6"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6"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6"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6"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6"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6"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6"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6"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6"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6"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6"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6"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6"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6"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6"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6"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6"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6"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6"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6"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6"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6"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6"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6"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6"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6"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6"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6"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6"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6"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7"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7"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7"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7"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7"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7"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7"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7"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7"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7"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7"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7"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7"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7"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7"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7"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7"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7"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5"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5"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5"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5"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5"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5"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5"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5"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5"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5"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5"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5"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5"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5"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5"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5"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5"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5"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6"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6"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6"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6"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6"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6"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6"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6"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6"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6"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6"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6"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6"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6"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6"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6"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6"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6"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6"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6"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6"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6"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6"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6"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6"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6"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6"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6"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6"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6"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7"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7"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7"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7"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7"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7"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7"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7"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7"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7"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7"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7"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7"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7"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7"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7"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7"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7"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5"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5"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5"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5"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5"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5"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5"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5"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5"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5"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5"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5"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5"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5"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5"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5"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5"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5"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6"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6"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6"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6"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6"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6"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6"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6"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6"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6"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6"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6"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6"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6"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6"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6"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6"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6"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6"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6"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6"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6"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6"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6"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6"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6"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6"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6"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6"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6"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7"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7"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7"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7"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7"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7"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7"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7"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7"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7"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7"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7"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7"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7"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7"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7"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7"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7"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5"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5"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5"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5"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5"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5"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5"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5"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5"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5"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5"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5"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5"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5"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5"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5"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5"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5"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6"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6"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6"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6"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6"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6"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6"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6"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6"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6"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6"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6"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6"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6"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6"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6"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6"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6"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6"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6"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6"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6"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6"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6"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6"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6"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6"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6"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6"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6"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7"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7"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7"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7"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7"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7"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7"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7"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7"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7"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7"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7"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7"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7"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7"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7"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7"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7"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5"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5"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5"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5"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5"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5"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5"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5"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5"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5"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5"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5"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5"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5"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5"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5"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5"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5"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6"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6"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6"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6"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6"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6"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6"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6"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6"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6"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6"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6"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6"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6"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6"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6"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6"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6"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6"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6"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6"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6"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6"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6"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6"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6"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6"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6"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6"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6"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7"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7"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7"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7"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7"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7"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7"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7"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7"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7"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7"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7"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7"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7"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7"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7"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7"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7"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5"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5"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5"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5"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5"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5"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5"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5"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5"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5"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5"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5"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5"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5"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5"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5"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5"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5"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6"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6"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6"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6"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6"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6"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6"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6"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6"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6"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6"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6"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6"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6"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6"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6"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6"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6"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6"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6"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6"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6"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6"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6"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6"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6"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6"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6"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6"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6"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7"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7"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7"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7"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7"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7"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7"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7"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7"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7"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7"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7"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7"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7"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7"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7"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7"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7"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5"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5"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5"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5"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5"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5"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5"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5"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5"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5"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5"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5"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5"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5"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5"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5"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5"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5"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6"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6"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6"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6"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6"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6"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6"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6"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6"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6"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6"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6"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6"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6"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6"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6"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6"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6"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6"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6"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6"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6"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6"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6"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6"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6"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6"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6"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6"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6"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7"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7"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7"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7"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7"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7"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7"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7"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7"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7"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7"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7"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7"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7"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7"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7"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7"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7"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5"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5"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5"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5"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5"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5"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5"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5"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5"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5"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5"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5"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5"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5"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5"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5"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5"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5"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6"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6"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6"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6"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6"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6"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6"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6"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6"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6"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6"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6"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6"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6"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6"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6"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6"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6"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6"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6"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6"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6"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6"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6"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6"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6"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6"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6"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6"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6"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7"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7"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7"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7"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7"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7"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7"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7"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7"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7"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7"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7"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7"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7"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7"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7"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7"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7"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5"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5"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5"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5"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5"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5"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5"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5"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5"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5"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5"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5"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5"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5"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5"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5"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5"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5"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6"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6"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6"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6"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6"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6"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6"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6"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6"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6"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6"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6"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6"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6"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6"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6"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6"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6"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6"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6"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6"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6"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6"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6"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6"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6"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6"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6"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6"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6"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7"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7"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7"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7"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7"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7"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7"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7"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7"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7"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7"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7"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7"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7"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7"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7"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7"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7"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5"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5"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5"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5"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5"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5"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5"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5"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5"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5"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5"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5"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5"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5"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5"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5"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5"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5"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6"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6"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6"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6"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6"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6"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6"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6"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6"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6"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6"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6"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6"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6"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6"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6"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6"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6"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6"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6"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6"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6"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6"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6"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6"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6"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6"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6"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6"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6"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7"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7"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7"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7"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7"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7"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7"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7"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7"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7"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7"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7"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7"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7"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7"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7"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7"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7"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5"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5"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5"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5"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5"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5"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5"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5"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5"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5"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5"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5"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5"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5"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5"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5"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5"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5"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6"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6"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6"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6"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6"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6"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6"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6"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6"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6"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6"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6"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6"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6"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6"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6"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6"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6"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6"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6"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6"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6"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6"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6"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6"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6"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6"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6"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6"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6"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7"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7"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7"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7"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7"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7"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7"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7"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7"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7"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7"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7"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7"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7"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7"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7"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7"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7"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5"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5"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5"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5"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5"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5"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5"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5"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5"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5"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5"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5"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5"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5"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5"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5"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5"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5"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6"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6"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6"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6"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6"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6"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6"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6"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6"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6"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6"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6"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6"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6"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6"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6"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6"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6"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6"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6"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6"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6"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6"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6"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6"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6"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6"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6"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6"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6"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7"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7"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7"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7"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7"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7"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7"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7"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7"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7"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7"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7"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7"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7"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7"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7"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7"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7"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5"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5"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5"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5"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5"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5"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5"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5"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5"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5"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5"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5"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5"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5"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5"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5"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5"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5"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6"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6"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6"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6"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6"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6"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6"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6"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6"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6"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6"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6"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6"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6"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6"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6"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6"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6"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6"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6"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6"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6"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6"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6"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6"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6"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6"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6"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6"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6"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7"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7"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7"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7"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7"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7"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7"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7"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7"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7"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7"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7"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7"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7"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7"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7"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7"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7"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5"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5"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5"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5"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5"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5"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5"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5"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5"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5"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5"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5"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5"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5"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5"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5"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5"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5"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6"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6"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6"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6"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6"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6"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6"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6"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6"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6"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6"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6"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6"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6"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6"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6"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6"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6"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6"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6"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6"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6"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6"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6"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6"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6"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6"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6"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6"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6"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7"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7"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7"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7"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7"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7"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7"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7"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7"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7"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7"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7"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7"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7"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7"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7"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7"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7"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5"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5"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5"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5"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5"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5"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5"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5"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5"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5"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5"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5"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5"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5"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5"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5"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5"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5"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6"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6"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6"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6"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6"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6"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6"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6"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6"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6"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6"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6"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6"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6"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6"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6"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6"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6"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6"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6"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6"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6"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6"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6"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6"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6"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6"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6"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6"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6"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7"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7"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7"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7"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7"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7"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7"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7"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7"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7"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7"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7"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7"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7"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7"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7"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7"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7"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5"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5"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5"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5"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5"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5"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5"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5"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5"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5"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5"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5"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5"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5"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5"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5"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5"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5"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6"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6"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6"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6"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6"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6"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6"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6"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6"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6"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6"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6"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6"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6"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6"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6"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6"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6"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6"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6"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6"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6"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6"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6"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6"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6"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6"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6"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6"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6"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7"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7"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7"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7"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7"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7"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7"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7"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7"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7"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7"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7"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7"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7"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7"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7"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7"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7"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5"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5"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5"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5"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5"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5"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5"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5"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5"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5"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5"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5"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5"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5"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5"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5"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5"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5"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6"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6"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6"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6"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6"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6"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6"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6"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6"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6"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6"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6"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6"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6"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6"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6"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6"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6"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6"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6"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6"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6"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6"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6"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6"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6"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6"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6"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6"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6"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7"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7"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7"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7"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7"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7"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7"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7"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7"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7"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7"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7"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7"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7"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7"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7"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7"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7"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5"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5"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5"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5"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5"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5"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5"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5"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5"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5"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5"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5"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5"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5"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5"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5"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5"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5"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6"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6"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6"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6"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6"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6"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6"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6"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6"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6"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6"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6"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6"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6"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6"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6"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6"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6"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6"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6"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6"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6"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6"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6"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6"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6"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6"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6"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6"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6"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7"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7"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7"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7"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7"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7"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7"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7"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7"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7"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7"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7"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7"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7"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7"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7"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7"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7"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5"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5"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5"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5"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5"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5"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5"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5"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5"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5"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5"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5"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5"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5"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5"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5"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5"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5"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6"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6"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6"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6"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6"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6"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6"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6"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6"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6"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6"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6"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6"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6"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6"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6"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6"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6"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6"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6"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6"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6"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6"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6"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6"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6"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6"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6"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6"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6"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7"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7"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7"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7"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7"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7"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7"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7"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7"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7"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7"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7"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7"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7"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7"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7"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7"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7"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5"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5"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5"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5"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5"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5"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5"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5"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5"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5"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5"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5"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5"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5"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5"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5"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5"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5"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6"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6"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6"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6"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6"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6"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6"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6"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6"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6"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6"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6"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6"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6"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6"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6"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6"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6"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6"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6"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6"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6"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6"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6"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6"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6"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6"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6"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6"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6"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7"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7"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7"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7"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7"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7"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7"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7"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7"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7"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7"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7"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7"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7"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7"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7"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7"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7"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5"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5"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5"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5"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5"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5"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5"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5"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5"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5"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5"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5"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5"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5"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5"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5"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5"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5"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6"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6"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6"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6"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6"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6"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6"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6"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6"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6"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6"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6"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6"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6"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6"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6"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6"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6"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6"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6"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6"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6"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6"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6"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6"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6"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6"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6"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6"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6"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7"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7"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7"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7"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7"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7"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7"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7"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7"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7"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7"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7"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7"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7"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7"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7"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7"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7"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5"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5"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5"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5"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5"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5"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5"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5"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5"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5"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5"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5"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5"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5"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5"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5"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5"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5"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6"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6"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6"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6"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6"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6"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6"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6"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6"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6"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6"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6"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6"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6"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6"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6"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6"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6"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6"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6"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6"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6"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6"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6"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6"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6"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6"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6"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6"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6"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7"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7"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7"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7"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7"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7"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7"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7"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7"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7"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7"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7"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7"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7"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7"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7"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7"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7"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5"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5"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5"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5"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5"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5"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5"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5"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5"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5"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5"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5"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5"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5"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5"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5"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5"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5"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6"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6"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6"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6"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6"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6"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6"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6"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6"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6"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6"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6"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6"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6"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6"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6"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6"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6"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6"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6"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6"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6"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6"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6"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6"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6"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6"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6"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6"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6"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7"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7"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7"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7"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7"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7"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7"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7"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7"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7"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7"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7"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7"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7"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7"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7"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7"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7"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5"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5"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5"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5"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5"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5"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5"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5"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5"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5"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5"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5"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5"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5"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5"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5"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5"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5"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6"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6"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6"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6"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6"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6"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6"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6"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6"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6"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6"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6"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6"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6"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6"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6"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6"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6"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6"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6"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6"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6"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6"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6"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6"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6"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6"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6"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6"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6"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7"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7"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7"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7"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7"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7"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7"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7"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7"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7"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7"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7"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7"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7"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7"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7"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7"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7"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5"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5"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5"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5"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5"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5"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5"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5"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5"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5"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5"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5"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5"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5"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5"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5"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5"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5"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6"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6"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6"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6"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6"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6"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6"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6"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6"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6"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6"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6"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6"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6"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6"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6"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6"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6"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6"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6"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6"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6"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6"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6"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6"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6"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6"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6"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6"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6"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7"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7"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7"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7"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7"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7"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7"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7"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7"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7"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7"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7"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7"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7"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7"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7"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7"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7"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5"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5"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5"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5"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5"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5"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5"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5"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5"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5"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5"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5"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5"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5"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5"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5"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5"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5"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6"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6"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6"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6"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6"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6"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6"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6"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6"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6"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6"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6"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6"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6"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6"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6"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6"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6"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6"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6"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6"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6"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6"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6"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6"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6"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6"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6"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6"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6"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7"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7"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7"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7"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7"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7"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7"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7"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7"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7"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7"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7"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7"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7"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7"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7"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7"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7"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5"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5"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5"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5"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5"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5"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5"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5"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5"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5"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5"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5"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5"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5"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5"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5"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5"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5"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6"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6"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6"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6"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6"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6"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6"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6"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6"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6"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6"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6"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6"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6"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6"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6"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6"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6"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6"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6"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6"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6"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6"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6"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6"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6"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6"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6"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6"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6"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7"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7"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7"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7"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7"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7"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7"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7"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7"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7"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7"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7"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7"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7"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7"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7"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7"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7"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5"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5"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5"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5"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5"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5"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5"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5"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5"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5"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5"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5"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5"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5"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5"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5"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5"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5"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6"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6"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6"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6"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6"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6"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6"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6"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6"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6"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6"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6"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6"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6"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6"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6"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6"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6"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6"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6"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6"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6"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6"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6"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6"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6"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6"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6"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6"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6"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7"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7"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7"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7"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7"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7"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7"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7"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7"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7"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7"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7"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7"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7"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7"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7"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7"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7"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5"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5"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5"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5"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5"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5"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5"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5"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5"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5"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5"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5"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5"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5"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5"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5"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5"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5"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6"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6"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6"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6"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6"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6"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6"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6"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6"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6"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6"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6"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6"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6"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6"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6"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6"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6"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6"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6"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6"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6"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6"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6"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6"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6"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6"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6"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6"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6"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7"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7"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7"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7"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7"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7"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7"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7"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7"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7"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7"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7"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7"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7"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7"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7"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7"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7"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5"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5"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5"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5"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5"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5"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5"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5"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5"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5"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5"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5"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5"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5"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5"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5"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5"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5"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6"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6"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6"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6"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6"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6"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6"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6"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6"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6"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6"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6"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6"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6"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6"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6"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6"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6"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6"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6"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6"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6"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6"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6"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6"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6"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6"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6"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6"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6"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7"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7"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7"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7"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7"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7"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7"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7"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7"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7"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7"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7"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7"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7"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7"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7"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7"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7"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5"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5"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5"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5"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5"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5"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5"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5"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5"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5"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5"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5"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5"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5"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5"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5"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5"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5"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6"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6"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6"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6"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6"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6"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6"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6"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6"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6"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6"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6"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6"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6"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6"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6"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6"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6"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6"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6"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6"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6"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6"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6"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6"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6"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6"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6"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6"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6"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7"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7"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7"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7"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7"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7"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7"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7"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7"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7"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7"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7"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7"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7"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7"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7"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7"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7"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5"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5"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5"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5"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5"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5"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5"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5"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5"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5"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5"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5"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5"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5"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5"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5"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5"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5"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6"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6"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6"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6"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6"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6"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6"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6"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6"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6"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6"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6"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6"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6"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6"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6"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6"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6"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6"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6"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6"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6"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6"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6"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6"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6"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6"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6"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6"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6"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7"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7"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7"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7"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7"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7"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7"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7"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7"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7"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7"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7"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7"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7"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7"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7"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7"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7"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5"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5"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5"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5"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5"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5"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5"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5"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5"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5"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5"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5"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5"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5"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5"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5"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5"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5"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6"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6"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6"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6"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6"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6"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6"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6"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6"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6"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6"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6"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6"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6"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6"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6"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6"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6"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6"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6"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6"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6"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6"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6"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6"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6"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6"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6"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6"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6"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7"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7"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7"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7"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7"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7"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7"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7"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7"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7"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7"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7"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7"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7"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7"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7"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7"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7"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5"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5"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5"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5"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5"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5"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5"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5"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5"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5"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5"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5"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5"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5"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5"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5"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5"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5"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6"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6"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6"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6"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6"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6"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6"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6"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6"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6"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6"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6"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6"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6"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6"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6"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6"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6"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6"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6"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6"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6"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6"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6"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6"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6"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6"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6"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6"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6"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7"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7"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7"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7"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7"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7"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7"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7"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7"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7"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7"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7"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7"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7"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7"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7"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7"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7"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5"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5"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5"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5"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5"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5"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5"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5"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5"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5"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5"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5"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5"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5"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5"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5"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5"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5"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6"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6"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6"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6"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6"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6"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6"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6"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6"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6"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6"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6"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6"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6"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6"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6"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6"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6"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6"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6"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6"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6"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6"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6"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6"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6"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6"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6"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6"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6"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7"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7"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7"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7"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7"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7"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7"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7"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7"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7"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7"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7"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7"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7"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7"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7"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7"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7"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5"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5"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5"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5"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5"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5"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5"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5"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5"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5"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5"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5"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5"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5"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5"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5"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5"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5"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6"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6"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6"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6"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6"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6"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6"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6"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6"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6"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6"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6"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6"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6"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6"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6"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6"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6"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6"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6"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6"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6"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6"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6"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6"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6"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6"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6"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6"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6"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7"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7"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7"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7"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7"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7"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7"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7"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7"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7"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7"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7"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7"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7"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7"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7"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7"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7"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5"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5"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5"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5"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5"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5"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5"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5"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5"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5"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5"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5"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5"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5"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5"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5"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5"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5"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6"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6"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6"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6"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6"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6"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6"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6"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6"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6"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6"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6"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6"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6"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6"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6"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6"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6"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6"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6"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6"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6"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6"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6"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6"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6"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6"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6"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6"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6"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7"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7"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7"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7"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7"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7"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7"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7"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7"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7"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7"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7"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7"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7"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7"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7"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7"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7"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5"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5"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5"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5"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5"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5"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5"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5"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5"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5"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5"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5"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5"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5"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5"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5"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5"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5"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6"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6"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6"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6"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6"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6"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6"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6"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6"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6"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6"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6"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6"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6"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6"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6"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6"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6"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6"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6"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6"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6"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6"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6"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6"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6"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6"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6"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6"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6"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7"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7"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7"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7"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7"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7"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7"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7"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7"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7"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7"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7"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7"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7"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7"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7"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7"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7"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5"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5"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5"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5"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5"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5"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5"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5"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5"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5"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5"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5"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5"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5"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5"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5"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5"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5"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6"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6"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6"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6"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6"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6"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6"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6"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6"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6"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6"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6"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6"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6"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6"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6"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6"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6"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6"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6"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6"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6"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6"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6"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6"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6"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6"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6"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6"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6"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7"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7"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7"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7"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7"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7"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7"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7"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7"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7"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7"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7"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7"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7"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7"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7"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7"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7"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5"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5"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5"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5"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5"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5"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5"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5"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5"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5"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5"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5"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5"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5"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5"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5"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5"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5"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6"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6"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6"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6"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6"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6"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6"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6"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6"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6"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6"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6"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6"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6"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6"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6"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6"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6"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6"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6"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6"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6"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6"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6"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6"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6"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6"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6"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6"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6"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7"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7"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7"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7"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7"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7"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7"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7"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7"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7"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7"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7"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7"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7"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7"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7"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7"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7"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5"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5"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5"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5"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5"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5"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5"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5"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5"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5"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5"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5"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5"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5"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5"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5"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5"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5"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6"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6"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6"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6"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6"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6"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6"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6"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6"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6"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6"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6"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6"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6"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6"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6"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6"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6"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6"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6"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6"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6"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6"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6"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6"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6"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6"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6"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6"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6"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7"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7"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7"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7"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7"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7"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7"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7"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7"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7"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7"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7"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7"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7"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7"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7"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7"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7"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5"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5"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5"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5"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5"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5"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5"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5"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5"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5"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5"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5"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5"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5"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5"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5"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5"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5"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6"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6"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6"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6"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6"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6"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6"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6"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6"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6"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6"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6"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6"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6"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6"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6"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6"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6"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6"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6"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6"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6"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6"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6"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6"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6"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6"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6"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6"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6"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7"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7"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7"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7"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7"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7"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7"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7"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7"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7"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7"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7"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7"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7"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7"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7"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7"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7"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5"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5"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5"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5"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5"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5"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5"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5"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5"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5"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5"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5"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5"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5"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5"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5"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5"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5"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6"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6"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6"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6"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6"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6"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6"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6"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6"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6"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6"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6"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6"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6"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6"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6"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6"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6"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6"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6"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6"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6"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6"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6"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6"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6"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6"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6"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6"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6"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7"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7"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7"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7"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7"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7"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7"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7"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7"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7"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7"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7"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7"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7"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7"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7"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7"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7"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5"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5"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5"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5"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5"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5"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5"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5"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5"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5"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5"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5"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5"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5"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5"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5"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5"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5"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6"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6"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6"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6"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6"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6"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6"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6"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6"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6"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6"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6"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6"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6"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6"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6"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6"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6"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6"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6"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6"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6"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6"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6"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6"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6"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6"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6"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6"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6"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7"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7"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7"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7"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7"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7"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7"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7"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7"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7"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7"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7"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7"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7"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7"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7"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7"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7"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5"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5"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5"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5"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5"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5"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5"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5"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5"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5"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5"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5"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5"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5"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5"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5"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5"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5"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6"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6"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6"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6"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6"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6"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6"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6"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6"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6"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6"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6"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6"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6"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6"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6"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6"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6"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6"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6"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6"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6"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6"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6"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6"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6"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6"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6"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6"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6"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7"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7"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7"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7"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7"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7"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7"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7"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7"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7"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7"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7"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7"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7"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7"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7"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7"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7"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5"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5"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5"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5"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5"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5"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5"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5"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5"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5"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5"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5"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5"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5"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5"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5"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5"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5"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6"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6"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6"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6"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6"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6"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6"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6"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6"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6"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6"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6"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6"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6"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6"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6"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6"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6"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6"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6"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6"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6"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6"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6"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6"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6"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6"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6"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6"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6"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7"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7"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7"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7"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7"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7"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7"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7"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7"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7"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7"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7"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7"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7"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7"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7"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7"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7"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5"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5"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5"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5"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5"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5"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5"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5"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5"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5"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5"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5"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5"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5"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5"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5"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5"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5"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6"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6"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6"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6"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6"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6"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6"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6"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6"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6"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6"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6"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6"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6"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6"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6"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6"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6"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6"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6"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6"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6"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6"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6"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6"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6"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6"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6"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6"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6"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7"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7"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7"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7"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7"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7"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7"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7"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7"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7"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7"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7"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7"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7"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7"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7"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7"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7"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5"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5"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5"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5"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5"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5"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5"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5"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5"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5"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5"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5"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5"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5"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5"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5"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5"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5"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6"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6"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6"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6"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6"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6"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6"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6"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6"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6"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6"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6"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6"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6"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6"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6"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6"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6"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6"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6"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6"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6"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6"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6"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6"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6"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6"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6"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6"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6"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7"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7"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7"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7"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7"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7"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7"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7"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7"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7"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7"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7"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7"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7"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7"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7"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7"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7"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5"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5"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5"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5"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5"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5"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5"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5"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5"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5"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5"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5"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5"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5"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5"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5"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5"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5"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6"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6"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6"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6"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6"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6"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6"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6"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6"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6"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6"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6"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6"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6"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6"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6"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6"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6"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6"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6"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6"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6"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6"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6"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6"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6"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6"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6"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6"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6"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7"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7"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7"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7"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7"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7"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7"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7"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7"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7"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7"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7"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7"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7"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7"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7"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7"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7"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5"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5"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5"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5"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5"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5"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5"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5"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5"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5"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5"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5"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5"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5"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5"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5"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5"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5"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6"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6"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6"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6"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6"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6"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6"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6"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6"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6"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6"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6"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6"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6"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6"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6"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6"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6"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6"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6"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6"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6"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6"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6"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6"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6"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6"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6"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6"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6"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7"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7"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7"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7"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7"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7"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7"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7"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7"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7"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7"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7"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7"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7"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7"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7"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7"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7"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5"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5"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5"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5"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5"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5"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5"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5"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5"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5"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5"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5"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5"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5"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5"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5"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5"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5"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6"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6"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6"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6"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6"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6"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6"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6"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6"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6"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6"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6"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6"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6"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6"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6"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6"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6"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6"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6"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6"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6"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6"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6"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6"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6"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6"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6"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6"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6"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7"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7"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7"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7"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7"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7"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7"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7"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7"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7"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7"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7"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7"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7"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7"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7"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7"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7"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5"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5"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5"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5"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5"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5"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5"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5"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5"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5"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5"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5"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5"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5"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5"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5"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5"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5"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6"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6"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6"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6"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6"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6"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6"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6"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6"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6"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6"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6"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6"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6"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6"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6"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6"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6"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6"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6"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6"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6"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6"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6"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6"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6"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6"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6"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6"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6"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7"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7"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7"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7"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7"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7"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7"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7"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7"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7"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7"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7"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7"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7"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7"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7"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7"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7"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5"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5"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5"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5"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5"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5"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5"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5"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5"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5"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5"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5"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5"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5"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5"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5"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5"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5"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6"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6"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6"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6"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6"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6"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6"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6"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6"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6"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6"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6"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6"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6"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6"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6"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6"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6"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6"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6"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6"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6"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6"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6"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6"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6"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6"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6"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6"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6"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7"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7"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7"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7"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7"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7"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7"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7"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7"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7"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7"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7"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7"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7"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7"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7"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7"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7"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5"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5"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5"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5"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5"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5"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5"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5"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5"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5"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5"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5"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5"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5"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5"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5"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5"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5"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6"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6"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6"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6"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6"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6"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6"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6"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6"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6"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6"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6"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6"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6"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6"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6"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6"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6"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6"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6"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6"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6"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6"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6"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6"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6"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6"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6"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6"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6"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7"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7"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7"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7"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7"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7"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7"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7"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7"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7"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7"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7"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7"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7"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7"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7"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7"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7"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5"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5"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5"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5"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5"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5"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5"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5"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5"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5"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5"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5"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5"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5"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5"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5"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5"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5"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6"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6"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6"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6"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6"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6"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6"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6"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6"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6"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6"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6"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6"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6"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6"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6"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6"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6"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6"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6"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6"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6"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6"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6"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6"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6"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6"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6"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6"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6"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7"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7"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7"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7"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7"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7"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7"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7"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7"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7"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7"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7"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7"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7"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7"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7"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7"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7"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5"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5"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5"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5"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5"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5"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5"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5"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5"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5"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5"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5"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5"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5"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5"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5"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5"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5"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6"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6"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6"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6"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6"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6"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6"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6"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6"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6"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6"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6"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6"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6"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6"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6"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6"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6"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6"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6"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6"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6"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6"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6"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6"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6"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6"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6"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6"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6"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7"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7"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7"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7"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7"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7"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7"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7"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7"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7"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7"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7"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7"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7"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7"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7"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7"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7"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5"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5"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5"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5"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5"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5"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5"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5"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5"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5"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5"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5"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5"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5"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5"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5"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5"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5"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6"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6"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6"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6"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6"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6"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6"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6"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6"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6"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6"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6"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6"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6"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6"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6"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6"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6"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6"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6"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6"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6"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6"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6"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6"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6"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6"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6"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6"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6"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7"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7"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7"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7"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7"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7"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7"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7"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7"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7"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7"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7"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7"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7"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7"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7"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7"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7"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5"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5"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5"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5"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5"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5"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5"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5"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5"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5"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5"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5"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5"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5"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5"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5"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5"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5"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6"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6"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6"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6"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6"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6"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6"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6"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6"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6"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6"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6"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6"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6"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6"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6"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6"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6"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6"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6"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6"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6"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6"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6"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6"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6"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6"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6"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6"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6"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7"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7"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7"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7"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7"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7"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7"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7"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7"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7"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7"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7"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7"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7"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7"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7"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7"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7"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5"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5"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5"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5"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5"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5"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5"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5"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5"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5"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5"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5"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5"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5"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5"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5"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5"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5"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6"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6"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6"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6"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6"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6"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6"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6"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6"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6"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6"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6"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6"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6"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6"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6"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6"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6"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6"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6"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6"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6"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6"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6"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6"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6"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6"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6"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6"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6"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7"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7"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7"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7"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7"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7"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7"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7"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7"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7"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7"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7"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7"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7"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7"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7"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7"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7"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5"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5"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5"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5"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5"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5"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5"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5"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5"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5"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5"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5"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5"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5"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5"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5"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5"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5"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6"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6"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6"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6"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6"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6"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6"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6"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6"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6"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6"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6"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6"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6"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6"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6"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6"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6"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6"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6"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6"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6"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6"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6"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6"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6"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6"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6"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6"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6"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7"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7"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7"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7"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7"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7"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7"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7"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7"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7"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7"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7"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7"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7"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7"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7"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7"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7"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5"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5"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5"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5"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5"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5"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5"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5"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5"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5"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5"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5"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5"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5"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5"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5"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5"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5"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6"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6"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6"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6"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6"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6"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6"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6"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6"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6"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6"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6"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6"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6"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6"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6"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6"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6"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6"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6"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6"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6"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6"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6"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6"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6"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6"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6"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6"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6"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7"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7"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7"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7"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7"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7"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7"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7"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7"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7"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7"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7"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7"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7"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7"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7"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7"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7"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5"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5"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5"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5"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5"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5"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5"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5"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5"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5"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5"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5"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5"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5"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5"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5"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5"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5"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6"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6"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6"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6"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6"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6"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6"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6"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6"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6"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6"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6"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6"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6"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6"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6"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6"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6"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6"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6"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6"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6"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6"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6"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6"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6"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6"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6"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6"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6"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7"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7"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7"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7"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7"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7"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7"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7"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7"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7"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7"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7"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7"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7"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7"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7"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7"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7"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5"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5"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5"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5"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5"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5"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5"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5"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5"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5"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5"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5"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5"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5"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5"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5"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5"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5"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6"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6"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6"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6"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6"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6"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6"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6"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6"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6"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6"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6"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6"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6"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6"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6"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6"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6"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6"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6"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6"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6"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6"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6"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6"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6"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6"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6"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6"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6"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7"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7"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7"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7"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7"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7"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7"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7"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7"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7"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7"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7"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7"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7"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7"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7"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7"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7"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5"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5"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5"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5"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5"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5"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5"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5"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5"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5"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5"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5"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5"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5"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5"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5"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5"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5"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6"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6"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6"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6"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6"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6"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6"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6"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6"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6"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6"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6"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6"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6"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6"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6"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6"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6"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6"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6"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6"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6"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6"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6"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6"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6"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6"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6"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6"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6"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7"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7"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7"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7"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7"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7"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7"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7"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7"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7"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7"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7"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7"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7"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7"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7"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7"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7"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5"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5"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5"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5"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5"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5"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5"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5"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5"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5"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5"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5"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5"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5"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5"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5"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5"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5"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6"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6"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6"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6"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6"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6"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6"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6"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6"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6"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6"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6"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6"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6"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6"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6"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6"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6"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6"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6"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6"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6"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6"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6"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6"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6"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6"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6"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6"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6"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7"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7"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7"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7"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7"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7"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7"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7"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7"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7"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7"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7"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7"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7"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7"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7"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7"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7"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5"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5"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5"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5"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5"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5"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5"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5"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5"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5"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5"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5"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5"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5"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5"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5"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5"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5"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6"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6"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6"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6"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6"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6"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6"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6"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6"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6"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6"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6"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6"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6"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6"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6"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6"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6"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6"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6"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6"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6"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6"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6"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6"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6"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6"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6"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6"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6"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7"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7"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7"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7"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7"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7"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7"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7"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7"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7"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7"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7"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7"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7"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7"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7"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7"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7"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5"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5"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5"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5"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5"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5"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5"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5"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5"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5"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5"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5"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5"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5"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5"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5"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5"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5"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6"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6"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6"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6"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6"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6"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6"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6"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6"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6"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6"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6"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6"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6"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6"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6"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6"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6"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6"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6"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6"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6"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6"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6"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6"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6"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6"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6"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6"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6"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7"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7"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7"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7"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7"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7"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7"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7"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7"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7"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7"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7"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7"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7"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7"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7"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7"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7"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5"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5"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5"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5"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5"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5"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5"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5"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5"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5"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5"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5"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5"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5"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5"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5"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5"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5"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6"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6"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6"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6"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6"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6"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6"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6"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6"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6"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6"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6"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6"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6"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6"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6"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6"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6"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6"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6"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6"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6"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6"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6"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6"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6"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6"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6"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6"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6"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7"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7"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7"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7"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7"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7"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7"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7"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7"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7"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7"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7"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7"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7"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7"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7"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7"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7"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5"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5"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5"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5"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5"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5"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5"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5"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5"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5"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5"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5"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5"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5"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5"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5"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5"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5"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6"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6"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6"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6"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6"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6"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6"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6"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6"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6"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6"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6"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6"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6"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6"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6"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6"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6"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6"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6"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6"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6"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6"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6"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6"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6"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6"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6"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6"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6"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7"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7"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7"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7"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7"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7"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7"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7"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7"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7"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7"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7"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7"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7"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7"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7"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7"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7"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5"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5"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5"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5"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5"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5"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5"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5"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5"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5"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5"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5"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5"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5"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5"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5"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5"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5"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6"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6"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6"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6"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6"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6"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6"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6"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6"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6"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6"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6"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6"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6"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6"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6"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6"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6"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6"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6"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6"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6"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6"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6"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6"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6"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6"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6"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6"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6"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7"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7"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7"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7"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7"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7"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7"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7"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7"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7"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7"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7"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7"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7"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7"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7"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7"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7"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5"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5"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5"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5"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5"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5"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5"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5"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5"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5"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5"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5"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5"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5"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5"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5"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5"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5"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6"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6"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6"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6"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6"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6"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6"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6"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6"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6"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6"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6"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6"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6"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6"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6"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6"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6"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6"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6"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6"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6"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6"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6"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6"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6"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6"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6"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6"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6"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7"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7"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7"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7"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7"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7"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7"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7"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7"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7"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7"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7"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7"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7"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7"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7"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7"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7"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5"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5"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5"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5"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5"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5"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5"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5"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5"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5"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5"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5"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5"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5"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5"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5"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5"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5"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6"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6"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6"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6"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6"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6"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6"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6"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6"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6"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6"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6"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6"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6"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6"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6"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6"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6"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6"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6"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6"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6"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6"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6"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6"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6"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6"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6"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6"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6"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7"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7"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7"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7"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7"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7"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7"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7"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7"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7"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7"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7"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7"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7"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7"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7"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7"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7"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5"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5"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5"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5"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5"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5"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5"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5"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5"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5"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5"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5"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5"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5"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5"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5"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5"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5"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6"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6"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6"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6"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6"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6"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6"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6"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6"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6"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6"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6"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6"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6"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6"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6"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6"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6"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6"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6"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6"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6"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6"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6"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6"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6"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6"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6"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6"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6"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7"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7"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7"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7"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7"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7"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7"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7"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7"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7"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7"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7"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7"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7"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7"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7"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7"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7"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5"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5"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5"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5"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5"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5"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5"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5"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5"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5"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5"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5"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5"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5"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5"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5"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5"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5"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6"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6"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6"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6"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6"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6"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6"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6"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6"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6"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6"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6"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6"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6"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6"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6"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6"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6"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6"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6"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6"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6"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6"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6"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6"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6"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6"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6"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6"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6"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7"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7"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7"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7"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7"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7"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7"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7"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7"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7"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7"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7"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7"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7"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7"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7"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7"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7"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5"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5"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5"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5"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5"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5"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5"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5"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5"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5"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5"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5"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5"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5"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5"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5"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5"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5"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6"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6"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6"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6"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6"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6"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6"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6"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6"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6"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6"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6"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6"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6"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6"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6"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6"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6"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6"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6"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6"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6"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6"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6"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6"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6"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6"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6"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6"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6"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7"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7"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7"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7"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7"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7"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7"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7"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7"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7"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7"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7"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7"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7"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7"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7"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7"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7"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5"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5"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5"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5"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5"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5"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5"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5"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5"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5"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5"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5"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5"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5"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5"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5"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5"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5"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6"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6"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6"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6"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6"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6"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6"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6"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6"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6"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6"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6"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6"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6"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6"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6"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6"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6"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6"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6"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6"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6"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6"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6"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6"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6"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6"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6"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6"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6"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7"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7"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7"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7"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7"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7"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7"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7"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7"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7"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7"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7"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7"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7"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7"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7"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7"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7"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5"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5"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5"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5"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5"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5"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5"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5"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5"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5"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5"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5"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5"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5"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5"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5"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5"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5"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6"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6"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6"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6"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6"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6"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6"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6"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6"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6"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6"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6"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6"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6"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6"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6"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6"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6"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6"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6"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6"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6"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6"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6"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6"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6"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6"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6"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6"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6"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7"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7"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7"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7"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7"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7"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7"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7"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7"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7"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7"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7"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7"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7"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7"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7"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7"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7"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5"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5"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5"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5"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5"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5"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5"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5"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5"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5"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5"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5"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5"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5"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5"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5"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5"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5"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6"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6"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6"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6"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6"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6"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6"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6"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6"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6"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6"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6"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6"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6"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6"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6"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6"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6"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6"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6"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6"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6"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6"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6"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6"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6"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6"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6"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6"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6"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7"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7"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7"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7"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7"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7"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7"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7"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7"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7"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7"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7"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7"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7"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7"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7"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7"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7"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5"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5"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5"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5"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5"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5"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5"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5"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5"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5"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5"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5"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5"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5"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5"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5"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5"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5"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6"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6"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6"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6"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6"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6"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6"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6"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6"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6"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6"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6"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6"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6"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6"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6"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6"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6"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6"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6"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6"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6"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6"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6"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6"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6"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6"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6"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6"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6"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7"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7"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7"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7"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7"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7"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7"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7"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7"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7"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7"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7"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7"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7"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7"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7"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7"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7"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5"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5"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5"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5"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5"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5"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5"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5"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5"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5"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5"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5"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5"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5"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5"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5"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5"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5"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6"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6"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6"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6"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6"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6"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6"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6"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6"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6"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6"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6"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6"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6"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6"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6"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6"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6"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6"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6"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6"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6"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6"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6"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6"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6"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6"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6"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6"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6"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7"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7"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7"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7"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7"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7"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7"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7"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7"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7"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7"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7"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7"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7"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7"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7"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7"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7"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5"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5"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5"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5"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5"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5"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5"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5"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5"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5"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5"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5"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5"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5"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5"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5"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5"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5"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6"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6"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6"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6"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6"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6"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6"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6"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6"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6"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6"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6"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6"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6"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6"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6"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6"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6"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6"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6"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6"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6"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6"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6"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6"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6"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6"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6"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6"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6"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7"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7"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7"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7"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7"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7"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7"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7"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7"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7"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7"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7"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7"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7"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7"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7"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7"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7"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5"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5"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5"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5"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5"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5"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5"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5"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5"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5"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5"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5"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5"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5"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5"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5"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5"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5"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6"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6"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6"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6"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6"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6"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6"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6"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6"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6"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6"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6"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6"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6"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6"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6"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6"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6"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6"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6"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6"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6"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6"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6"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6"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6"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6"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6"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6"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6"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7"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7"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7"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7"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7"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7"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7"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7"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7"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7"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7"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7"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7"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7"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7"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7"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7"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7"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5"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5"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5"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5"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5"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5"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5"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5"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5"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5"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5"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5"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5"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5"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5"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5"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5"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5"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6"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6"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6"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6"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6"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6"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6"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6"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6"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6"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6"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6"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6"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6"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6"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6"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6"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6"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6"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6"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6"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6"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6"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6"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6"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6"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6"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6"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6"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6"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7"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7"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7"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7"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7"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7"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7"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7"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7"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7"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7"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7"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7"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7"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7"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7"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7"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7"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5"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5"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5"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5"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5"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5"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5"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5"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5"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5"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5"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5"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5"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5"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5"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5"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5"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5"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6"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6"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6"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6"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6"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6"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6"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6"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6"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6"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6"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6"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6"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6"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6"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6"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6"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6"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6"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6"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6"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6"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6"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6"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6"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6"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6"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6"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6"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6"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7"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7"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7"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7"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7"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7"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7"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7"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7"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7"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7"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7"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7"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7"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7"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7"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7"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7"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5"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5"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5"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5"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5"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5"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5"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5"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5"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5"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5"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5"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5"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5"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5"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5"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5"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5"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6"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6"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6"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6"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6"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6"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6"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6"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6"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6"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6"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6"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6"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6"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6"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6"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6"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6"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6"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6"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6"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6"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6"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6"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6"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6"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6"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6"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6"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6"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7"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7"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7"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7"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7"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7"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7"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7"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7"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7"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7"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7"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7"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7"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7"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7"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7"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7"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5"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5"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5"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5"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5"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5"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5"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5"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5"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5"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5"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5"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5"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5"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5"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5"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5"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5"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6"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6"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6"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6"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6"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6"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6"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6"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6"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6"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6"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6"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6"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6"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6"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6"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6"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6"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6"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6"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6"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6"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6"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6"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6"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6"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6"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6"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6"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6"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7"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7"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7"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7"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7"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7"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7"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7"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7"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7"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7"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7"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7"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7"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7"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7"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7"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7"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5"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5"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5"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5"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5"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5"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5"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5"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5"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5"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5"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5"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5"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5"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5"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5"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5"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5"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6"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6"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6"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6"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6"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6"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6"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6"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6"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6"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6"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6"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6"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6"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6"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6"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6"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6"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6"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6"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6"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6"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6"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6"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6"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6"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6"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6"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6"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6"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7"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7"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7"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7"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7"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7"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7"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7"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7"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7"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7"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7"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7"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7"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7"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7"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7"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7"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5"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5"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5"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5"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5"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5"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5"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5"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5"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5"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5"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5"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5"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5"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5"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5"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5"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5"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6"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6"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6"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6"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6"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6"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6"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6"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6"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6"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6"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6"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6"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6"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6"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6"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6"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6"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6"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6"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6"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6"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6"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6"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6"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6"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6"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6"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6"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6"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7"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7"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7"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7"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7"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7"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7"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7"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7"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7"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7"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7"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7"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7"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7"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7"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7"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7"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5"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5"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5"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5"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5"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5"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5"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5"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5"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5"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5"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5"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5"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5"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5"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5"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5"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5"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6"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6"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6"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6"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6"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6"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6"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6"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6"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6"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6"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6"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6"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6"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6"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6"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6"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6"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6"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6"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6"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6"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6"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6"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6"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6"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6"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6"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6"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6"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7"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7"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7"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7"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7"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7"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7"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7"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7"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7"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7"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7"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7"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7"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7"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7"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7"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7"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5"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5"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5"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5"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5"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5"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5"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5"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5"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5"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5"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5"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5"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5"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5"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5"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5"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5"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6"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6"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6"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6"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6"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6"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6"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6"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6"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6"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6"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6"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6"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6"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6"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6"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6"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6"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6"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6"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6"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6"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6"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6"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6"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6"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6"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6"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6"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6"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7"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7"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7"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7"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7"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7"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7"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7"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7"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7"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7"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7"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7"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7"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7"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7"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7"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7"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5"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5"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5"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5"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5"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5"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5"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5"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5"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5"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5"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5"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5"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5"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5"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5"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5"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5"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6"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6"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6"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6"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6"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6"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6"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6"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6"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6"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6"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6"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6"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6"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6"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6"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6"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6"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6"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6"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6"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6"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6"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6"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6"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6"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6"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6"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6"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6"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7"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7"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7"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7"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7"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7"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7"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7"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7"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7"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7"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7"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7"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7"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7"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7"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7"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7"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5"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5"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5"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5"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5"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5"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5"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5"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5"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5"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5"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5"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5"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5"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5"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5"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5"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5"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6"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6"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6"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6"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6"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6"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6"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6"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6"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6"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6"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6"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6"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6"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6"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6"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6"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6"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6"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6"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6"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6"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6"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6"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6"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6"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6"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6"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6"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6"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7"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7"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7"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7"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7"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7"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7"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7"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7"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7"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7"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7"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7"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7"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7"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7"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7"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7"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5"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5"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5"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5"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5"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5"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5"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5"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5"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5"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5"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5"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5"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5"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5"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5"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5"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5"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6"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6"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6"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6"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6"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6"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6"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6"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6"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6"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6"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6"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6"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6"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6"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6"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6"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6"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6"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6"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6"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6"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6"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6"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6"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6"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6"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6"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6"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6"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7"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7"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7"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7"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7"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7"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7"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7"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7"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7"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7"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7"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7"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7"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7"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7"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7"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7"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5"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5"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5"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5"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5"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5"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5"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5"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5"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5"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5"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5"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5"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5"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5"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5"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5"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5"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6"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6"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6"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6"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6"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6"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6"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6"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6"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6"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6"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6"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6"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6"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6"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6"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6"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6"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6"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6"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6"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6"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6"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6"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6"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6"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6"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6"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6"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6"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7"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7"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7"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7"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7"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7"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7"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7"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7"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7"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7"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7"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7"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7"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7"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7"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7"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7"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5"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5"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5"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5"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5"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5"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5"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5"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5"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5"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5"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5"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5"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5"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5"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5"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5"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5"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6"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6"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6"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6"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6"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6"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6"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6"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6"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6"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6"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6"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6"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6"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6"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6"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6"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6"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6"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6"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6"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6"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6"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6"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6"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6"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6"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6"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6"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6"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7"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7"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7"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7"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7"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7"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7"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7"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7"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7"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7"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7"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7"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7"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7"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7"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7"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7"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5"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5"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5"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5"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5"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5"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5"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5"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5"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5"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5"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5"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5"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5"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5"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5"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5"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5"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6"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6"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6"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6"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6"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6"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6"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6"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6"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6"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6"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6"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6"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6"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6"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6"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6"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6"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6"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6"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6"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6"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6"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6"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6"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6"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6"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6"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6"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6"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7"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7"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7"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7"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7"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7"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7"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7"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7"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7"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7"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7"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7"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7"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7"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7"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7"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7"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5"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5"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5"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5"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5"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5"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5"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5"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5"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5"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5"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5"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5"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5"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5"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5"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5"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5"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6"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6"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6"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6"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6"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6"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6"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6"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6"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6"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6"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6"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6"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6"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6"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6"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6"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6"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6"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6"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6"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6"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6"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6"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6"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6"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6"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6"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6"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6"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7"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7"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7"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7"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7"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7"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7"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7"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7"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7"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7"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7"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7"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7"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7"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7"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7"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7"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5"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5"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5"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5"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5"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5"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5"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5"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5"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5"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5"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5"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5"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5"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5"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5"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5"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5"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6"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6"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6"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6"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6"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6"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6"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6"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6"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6"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6"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6"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6"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6"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6"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6"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6"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6"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6"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6"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6"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6"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6"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6"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6"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6"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6"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6"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6"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6"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7"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7"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7"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7"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7"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7"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7"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7"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7"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7"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7"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7"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7"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7"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7"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7"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7"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7"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5"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5"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5"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5"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5"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5"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5"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5"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5"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5"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5"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5"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5"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5"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5"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5"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5"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5"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6"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6"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6"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6"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6"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6"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6"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6"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6"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6"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6"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6"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6"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6"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6"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6"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6"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6"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6"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6"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6"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6"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6"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6"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6"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6"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6"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6"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6"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6"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7"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7"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7"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7"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7"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7"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7"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7"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7"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7"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7"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7"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7"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7"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7"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7"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7"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7"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5"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5"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5"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5"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5"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5"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5"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5"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5"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5"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5"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5"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5"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5"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5"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5"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5"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5"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6"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6"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6"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6"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6"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6"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6"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6"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6"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6"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6"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6"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6"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6"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6"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6"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6"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6"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6"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6"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6"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6"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6"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6"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6"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6"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6"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6"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6"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6"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7"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7"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7"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7"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7"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7"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7"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7"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7"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7"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7"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7"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7"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7"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7"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7"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7"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7"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5"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5"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5"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5"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5"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5"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5"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5"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5"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5"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5"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5"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5"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5"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5"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5"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5"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5"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6"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6"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6"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6"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6"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6"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6"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6"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6"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6"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6"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6"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6"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6"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6"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6"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6"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6"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6"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6"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6"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6"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6"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6"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6"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6"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6"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6"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6"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6"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7"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7"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7"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7"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7"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7"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7"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7"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7"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7"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7"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7"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7"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7"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7"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7"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7"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7"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6">
      <formula>ISERROR(D6)</formula>
    </cfRule>
  </conditionalFormatting>
  <conditionalFormatting sqref="E6 G6:U6">
    <cfRule type="containsErrors" dxfId="9" priority="16">
      <formula>ISERROR(E6)</formula>
    </cfRule>
  </conditionalFormatting>
  <conditionalFormatting sqref="D7:E207 G7:U207">
    <cfRule type="containsErrors" dxfId="8" priority="13">
      <formula>ISERROR(D7)</formula>
    </cfRule>
  </conditionalFormatting>
  <conditionalFormatting sqref="V6">
    <cfRule type="containsErrors" dxfId="7" priority="12">
      <formula>ISERROR(V6)</formula>
    </cfRule>
  </conditionalFormatting>
  <conditionalFormatting sqref="W6:AY6">
    <cfRule type="containsErrors" dxfId="6" priority="11">
      <formula>ISERROR(W6)</formula>
    </cfRule>
  </conditionalFormatting>
  <conditionalFormatting sqref="V7:AY207">
    <cfRule type="containsErrors" dxfId="5" priority="10">
      <formula>ISERROR(V7)</formula>
    </cfRule>
  </conditionalFormatting>
  <conditionalFormatting sqref="AZ6">
    <cfRule type="containsErrors" dxfId="4" priority="317">
      <formula>ISERROR(AZ6)</formula>
    </cfRule>
  </conditionalFormatting>
  <conditionalFormatting sqref="BA6:BQ6">
    <cfRule type="containsErrors" dxfId="3" priority="6">
      <formula>ISERROR(BA6)</formula>
    </cfRule>
  </conditionalFormatting>
  <conditionalFormatting sqref="AZ7:BQ207">
    <cfRule type="containsErrors" dxfId="2" priority="5">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188</v>
      </c>
      <c r="C1" s="550" t="s">
        <v>179</v>
      </c>
      <c r="D1" s="551"/>
      <c r="E1" s="551"/>
      <c r="F1" s="551"/>
      <c r="G1" s="551"/>
      <c r="H1" s="552"/>
      <c r="I1" s="11"/>
      <c r="J1" s="11"/>
      <c r="AZ1" s="420"/>
      <c r="BA1" s="561"/>
      <c r="BB1" s="561"/>
      <c r="BC1" s="561"/>
      <c r="BD1" s="561"/>
      <c r="BE1" s="561"/>
      <c r="BF1" s="561"/>
    </row>
    <row r="2" x14ac:dyDescent="0.25">
      <c r="A2" s="325" t="s">
        <v>189</v>
      </c>
      <c r="B2" s="326"/>
      <c r="C2" s="553"/>
      <c r="D2" s="553"/>
      <c r="E2" s="553"/>
      <c r="F2" s="553"/>
      <c r="G2" s="553"/>
      <c r="H2" s="554"/>
      <c r="I2" s="11"/>
      <c r="J2" s="11"/>
      <c r="BA2" s="561"/>
      <c r="BB2" s="561"/>
      <c r="BC2" s="561"/>
      <c r="BD2" s="561"/>
      <c r="BE2" s="561"/>
      <c r="BF2" s="561"/>
    </row>
    <row r="3" x14ac:dyDescent="0.25">
      <c r="A3" s="327" t="s">
        <v>180</v>
      </c>
      <c r="B3" s="328"/>
      <c r="C3" s="555">
        <v>2014</v>
      </c>
      <c r="D3" s="556"/>
      <c r="E3" s="556"/>
      <c r="F3" s="556"/>
      <c r="G3" s="556"/>
      <c r="H3" s="557"/>
      <c r="I3" s="11"/>
      <c r="J3" s="11"/>
      <c r="BA3" s="561"/>
      <c r="BB3" s="561"/>
      <c r="BC3" s="561"/>
      <c r="BD3" s="561"/>
      <c r="BE3" s="561"/>
      <c r="BF3" s="561"/>
    </row>
    <row r="4" s="4" customFormat="true" ht="18" customHeight="true" x14ac:dyDescent="0.25">
      <c r="A4" s="329" t="s">
        <v>205</v>
      </c>
      <c r="B4" s="330" t="s">
        <v>181</v>
      </c>
      <c r="C4" s="331" t="s">
        <v>7</v>
      </c>
      <c r="D4" s="332" t="s">
        <v>1</v>
      </c>
      <c r="E4" s="332" t="s">
        <v>2</v>
      </c>
      <c r="F4" s="332" t="s">
        <v>16</v>
      </c>
      <c r="G4" s="332" t="s">
        <v>17</v>
      </c>
      <c r="H4" s="333" t="s">
        <v>18</v>
      </c>
      <c r="I4" s="25"/>
      <c r="J4" s="25"/>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t="str">
        <f>IF(COUNTA(C14)=0,"",C14)</f>
        <v/>
      </c>
      <c r="D5" s="9" t="str">
        <f t="shared" ref="D5:H5" si="0">IF(COUNTA(D14)=0,"",D14)</f>
        <v/>
      </c>
      <c r="E5" s="9" t="str">
        <f t="shared" si="0"/>
        <v/>
      </c>
      <c r="F5" s="9" t="str">
        <f t="shared" si="0"/>
        <v/>
      </c>
      <c r="G5" s="9" t="str">
        <f t="shared" si="0"/>
        <v/>
      </c>
      <c r="H5" s="30" t="str">
        <f t="shared" si="0"/>
        <v/>
      </c>
      <c r="I5" s="25"/>
      <c r="J5" s="25"/>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0" t="str">
        <f>IF(COUNTA(H14:H20)=0,"",H15*B15+H16*B16+H17*B17+H18*B18+H19*B19+H20*B20+H21*B21+H22*B22)</f>
        <v/>
      </c>
      <c r="I7" s="25"/>
      <c r="J7" s="25"/>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259" t="s">
        <v>39</v>
      </c>
      <c r="C8" s="8"/>
      <c r="D8" s="8"/>
      <c r="E8" s="8"/>
      <c r="F8" s="8"/>
      <c r="G8" s="8"/>
      <c r="H8" s="30"/>
      <c r="I8" s="25"/>
      <c r="J8" s="25"/>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9" t="s">
        <v>119</v>
      </c>
      <c r="C9" s="260"/>
      <c r="D9" s="9"/>
      <c r="E9" s="9"/>
      <c r="F9" s="9"/>
      <c r="G9" s="9"/>
      <c r="H9" s="30"/>
      <c r="I9" s="25"/>
      <c r="J9" s="25"/>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t="s">
        <v>182</v>
      </c>
      <c r="B10" s="137" t="s">
        <v>206</v>
      </c>
      <c r="C10" s="8">
        <v>51</v>
      </c>
      <c r="D10" s="7"/>
      <c r="E10" s="7"/>
      <c r="F10" s="7"/>
      <c r="G10" s="7"/>
      <c r="H10" s="27"/>
      <c r="I10" s="25"/>
      <c r="J10" s="25"/>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ht="15.6" hidden="true" customHeight="true" x14ac:dyDescent="0.25">
      <c r="A11" s="310"/>
      <c r="B11" s="137" t="s">
        <v>120</v>
      </c>
      <c r="C11" s="261"/>
      <c r="D11" s="7"/>
      <c r="E11" s="7"/>
      <c r="F11" s="7"/>
      <c r="G11" s="7"/>
      <c r="H11" s="27"/>
      <c r="I11" s="25"/>
      <c r="J11" s="25"/>
      <c r="K11" s="318"/>
      <c r="U11" s="318"/>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t="15.6" hidden="true" customHeight="true" x14ac:dyDescent="0.25">
      <c r="A12" s="310"/>
      <c r="B12" s="137" t="s">
        <v>121</v>
      </c>
      <c r="C12" s="261"/>
      <c r="D12" s="7"/>
      <c r="E12" s="7"/>
      <c r="F12" s="7"/>
      <c r="G12" s="7"/>
      <c r="H12" s="27"/>
      <c r="I12" s="25"/>
      <c r="J12" s="25"/>
      <c r="K12" s="318"/>
      <c r="U12" s="318"/>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19"/>
      <c r="U13" s="319"/>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c r="D14" s="81"/>
      <c r="E14" s="81"/>
      <c r="F14" s="81"/>
      <c r="G14" s="81"/>
      <c r="H14" s="138"/>
      <c r="I14" s="11"/>
      <c r="J14" s="11"/>
      <c r="K14" s="320"/>
      <c r="U14" s="320"/>
      <c r="AE14" s="320"/>
      <c r="AO14" s="320"/>
      <c r="AY14" s="320"/>
      <c r="AZ14" s="421"/>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138"/>
      <c r="I15" s="11"/>
      <c r="J15" s="11"/>
      <c r="AZ15" s="422"/>
      <c r="BA15" s="422"/>
      <c r="BB15" s="422"/>
      <c r="BC15" s="422"/>
      <c r="BD15" s="422"/>
      <c r="BE15" s="422"/>
      <c r="BF15" s="422"/>
    </row>
    <row r="16" s="2" customFormat="true" x14ac:dyDescent="0.25">
      <c r="A16" s="312"/>
      <c r="B16" s="6"/>
      <c r="C16" s="81"/>
      <c r="D16" s="7"/>
      <c r="E16" s="7"/>
      <c r="F16" s="7"/>
      <c r="G16" s="81"/>
      <c r="H16" s="138"/>
      <c r="I16" s="11"/>
      <c r="J16" s="11"/>
      <c r="K16" s="321"/>
      <c r="U16" s="321"/>
      <c r="AE16" s="321"/>
      <c r="AO16" s="321"/>
      <c r="AY16" s="321"/>
      <c r="AZ16" s="423"/>
      <c r="BA16" s="423"/>
      <c r="BB16" s="423"/>
      <c r="BC16" s="423"/>
      <c r="BD16" s="423"/>
      <c r="BE16" s="423"/>
      <c r="BF16" s="423"/>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13"/>
      <c r="C17" s="81"/>
      <c r="D17" s="7"/>
      <c r="E17" s="7"/>
      <c r="F17" s="7"/>
      <c r="G17" s="81"/>
      <c r="H17" s="138"/>
      <c r="I17" s="11"/>
      <c r="J17" s="11"/>
      <c r="K17" s="321"/>
      <c r="U17" s="321"/>
      <c r="AE17" s="321"/>
      <c r="AO17" s="321"/>
      <c r="AY17" s="321"/>
      <c r="AZ17" s="423"/>
      <c r="BA17" s="423"/>
      <c r="BB17" s="423"/>
      <c r="BC17" s="423"/>
      <c r="BD17" s="423"/>
      <c r="BE17" s="423"/>
      <c r="BF17" s="423"/>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13"/>
      <c r="C18" s="81"/>
      <c r="D18" s="7"/>
      <c r="E18" s="7"/>
      <c r="F18" s="7"/>
      <c r="G18" s="81"/>
      <c r="H18" s="27"/>
      <c r="I18" s="11"/>
      <c r="J18" s="11"/>
      <c r="K18" s="321"/>
      <c r="U18" s="321"/>
      <c r="AE18" s="321"/>
      <c r="AO18" s="321"/>
      <c r="AY18" s="321"/>
      <c r="AZ18" s="423"/>
      <c r="BA18" s="423"/>
      <c r="BB18" s="423"/>
      <c r="BC18" s="423"/>
      <c r="BD18" s="423"/>
      <c r="BE18" s="423"/>
      <c r="BF18" s="423"/>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2"/>
      <c r="D19" s="139"/>
      <c r="E19" s="139"/>
      <c r="F19" s="7"/>
      <c r="G19" s="81"/>
      <c r="H19" s="27"/>
      <c r="I19" s="11"/>
      <c r="J19" s="11"/>
      <c r="K19" s="321"/>
      <c r="U19" s="321"/>
      <c r="AE19" s="321"/>
      <c r="AO19" s="321"/>
      <c r="AY19" s="321"/>
      <c r="AZ19" s="423"/>
      <c r="BA19" s="423"/>
      <c r="BB19" s="423"/>
      <c r="BC19" s="423"/>
      <c r="BD19" s="423"/>
      <c r="BE19" s="423"/>
      <c r="BF19" s="423"/>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2"/>
      <c r="D20" s="139"/>
      <c r="E20" s="139"/>
      <c r="F20" s="139"/>
      <c r="G20" s="81"/>
      <c r="H20" s="140"/>
      <c r="I20" s="11"/>
      <c r="J20" s="11"/>
      <c r="K20" s="321"/>
      <c r="U20" s="321"/>
      <c r="AE20" s="321"/>
      <c r="AO20" s="321"/>
      <c r="AY20" s="321"/>
      <c r="AZ20" s="423"/>
      <c r="BA20" s="423"/>
      <c r="BB20" s="423"/>
      <c r="BC20" s="423"/>
      <c r="BD20" s="423"/>
      <c r="BE20" s="423"/>
      <c r="BF20" s="423"/>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3"/>
      <c r="D21" s="139"/>
      <c r="E21" s="139"/>
      <c r="F21" s="139"/>
      <c r="G21" s="139"/>
      <c r="H21" s="141"/>
      <c r="I21" s="11"/>
      <c r="J21" s="11"/>
      <c r="K21" s="321"/>
      <c r="U21" s="321"/>
      <c r="AE21" s="321"/>
      <c r="AO21" s="321"/>
      <c r="AY21" s="321"/>
      <c r="AZ21" s="423"/>
      <c r="BA21" s="423"/>
      <c r="BB21" s="423"/>
      <c r="BC21" s="423"/>
      <c r="BD21" s="423"/>
      <c r="BE21" s="423"/>
      <c r="BF21" s="423"/>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4"/>
      <c r="D22" s="7"/>
      <c r="E22" s="7"/>
      <c r="F22" s="7"/>
      <c r="G22" s="7"/>
      <c r="H22" s="141"/>
      <c r="I22" s="11"/>
      <c r="J22" s="11"/>
      <c r="K22" s="321"/>
      <c r="U22" s="321"/>
      <c r="AE22" s="321"/>
      <c r="AO22" s="321"/>
      <c r="AY22" s="321"/>
      <c r="AZ22" s="423"/>
      <c r="BA22" s="423"/>
      <c r="BB22" s="423"/>
      <c r="BC22" s="423"/>
      <c r="BD22" s="423"/>
      <c r="BE22" s="423"/>
      <c r="BF22" s="423"/>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4"/>
      <c r="D23" s="7"/>
      <c r="E23" s="7"/>
      <c r="F23" s="7"/>
      <c r="G23" s="7"/>
      <c r="H23" s="27"/>
      <c r="I23" s="11"/>
      <c r="J23" s="11"/>
      <c r="K23" s="321"/>
      <c r="U23" s="321"/>
      <c r="AE23" s="321"/>
      <c r="AO23" s="321"/>
      <c r="AY23" s="321"/>
      <c r="AZ23" s="423"/>
      <c r="BA23" s="423"/>
      <c r="BB23" s="423"/>
      <c r="BC23" s="423"/>
      <c r="BD23" s="423"/>
      <c r="BE23" s="423"/>
      <c r="BF23" s="423"/>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21"/>
      <c r="U24" s="321"/>
      <c r="AE24" s="321"/>
      <c r="AO24" s="321"/>
      <c r="AY24" s="321"/>
      <c r="AZ24" s="423"/>
      <c r="BA24" s="423"/>
      <c r="BB24" s="423"/>
      <c r="BC24" s="423"/>
      <c r="BD24" s="423"/>
      <c r="BE24" s="423"/>
      <c r="BF24" s="423"/>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21"/>
      <c r="U25" s="321"/>
      <c r="AE25" s="321"/>
      <c r="AO25" s="321"/>
      <c r="AY25" s="321"/>
      <c r="AZ25" s="423"/>
      <c r="BA25" s="423"/>
      <c r="BB25" s="423"/>
      <c r="BC25" s="423"/>
      <c r="BD25" s="423"/>
      <c r="BE25" s="423"/>
      <c r="BF25" s="423"/>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21"/>
      <c r="U26" s="321"/>
      <c r="AE26" s="321"/>
      <c r="AO26" s="321"/>
      <c r="AY26" s="321"/>
      <c r="AZ26" s="423"/>
      <c r="BA26" s="423"/>
      <c r="BB26" s="423"/>
      <c r="BC26" s="423"/>
      <c r="BD26" s="423"/>
      <c r="BE26" s="423"/>
      <c r="BF26" s="423"/>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58" t="s">
        <v>190</v>
      </c>
      <c r="C27" s="558"/>
      <c r="D27" s="558"/>
      <c r="E27" s="558"/>
      <c r="F27" s="558"/>
      <c r="G27" s="558"/>
      <c r="H27" s="559"/>
      <c r="I27" s="11"/>
      <c r="J27" s="11"/>
      <c r="K27" s="321"/>
      <c r="U27" s="321"/>
      <c r="AE27" s="321"/>
      <c r="AO27" s="321"/>
      <c r="AY27" s="321"/>
      <c r="AZ27" s="560"/>
      <c r="BA27" s="560"/>
      <c r="BB27" s="560"/>
      <c r="BC27" s="560"/>
      <c r="BD27" s="560"/>
      <c r="BE27" s="560"/>
      <c r="BF27" s="560"/>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265"/>
      <c r="D28" s="265"/>
      <c r="E28" s="265"/>
      <c r="F28" s="265"/>
      <c r="G28" s="265"/>
      <c r="H28" s="257"/>
      <c r="I28" s="11"/>
      <c r="J28" s="11"/>
      <c r="K28" s="321"/>
      <c r="U28" s="321"/>
      <c r="AE28" s="321"/>
      <c r="AO28" s="321"/>
      <c r="AY28" s="321"/>
      <c r="AZ28" s="321"/>
      <c r="BA28" s="423"/>
      <c r="BB28" s="423"/>
      <c r="BC28" s="423"/>
      <c r="BD28" s="423"/>
      <c r="BE28" s="423"/>
      <c r="BF28" s="423"/>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c r="D29" s="89"/>
      <c r="E29" s="89"/>
      <c r="F29" s="89"/>
      <c r="G29" s="89"/>
      <c r="H29" s="256"/>
      <c r="I29" s="11"/>
      <c r="J29" s="11"/>
      <c r="K29" s="321"/>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183</v>
      </c>
      <c r="C30" s="89" t="s">
        <v>184</v>
      </c>
      <c r="D30" s="89"/>
      <c r="E30" s="89"/>
      <c r="F30" s="89"/>
      <c r="G30" s="89"/>
      <c r="H30" s="256"/>
      <c r="I30" s="11"/>
      <c r="J30" s="11"/>
      <c r="BA30" s="422"/>
      <c r="BB30" s="422"/>
      <c r="BC30" s="422"/>
      <c r="BD30" s="422"/>
      <c r="BE30" s="422"/>
      <c r="BF30" s="422"/>
    </row>
    <row r="31" ht="15.75" customHeight="true" x14ac:dyDescent="0.25">
      <c r="A31" s="314"/>
      <c r="B31" s="12" t="s">
        <v>23</v>
      </c>
      <c r="C31" s="142"/>
      <c r="D31" s="142"/>
      <c r="E31" s="142"/>
      <c r="F31" s="143"/>
      <c r="G31" s="144"/>
      <c r="H31" s="145"/>
      <c r="I31" s="11"/>
      <c r="J31" s="11"/>
      <c r="BA31" s="422"/>
      <c r="BB31" s="422"/>
      <c r="BC31" s="422"/>
      <c r="BD31" s="422"/>
      <c r="BE31" s="422"/>
      <c r="BF31" s="422"/>
    </row>
    <row r="32" s="3" customFormat="true" ht="16.5" thickBot="true" x14ac:dyDescent="0.3">
      <c r="A32" s="315"/>
      <c r="B32" s="146" t="s">
        <v>20</v>
      </c>
      <c r="C32" s="147">
        <v>203</v>
      </c>
      <c r="D32" s="147"/>
      <c r="E32" s="147"/>
      <c r="F32" s="147"/>
      <c r="G32" s="147"/>
      <c r="H32" s="148"/>
      <c r="I32" s="11"/>
      <c r="J32" s="11"/>
      <c r="K32" s="316"/>
      <c r="U32" s="316"/>
      <c r="AE32" s="316"/>
      <c r="AO32" s="316"/>
      <c r="AY32" s="316"/>
      <c r="AZ32" s="316"/>
      <c r="BA32" s="424"/>
      <c r="BB32" s="424"/>
      <c r="BC32" s="424"/>
      <c r="BD32" s="424"/>
      <c r="BE32" s="424"/>
      <c r="BF32" s="424"/>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tr">
        <f>'Water Data'!B1</f>
        <v>SUR14</v>
      </c>
      <c r="C1" s="562" t="str">
        <f>'Water Data'!C1:H2</f>
        <v>Croatia</v>
      </c>
      <c r="D1" s="563"/>
      <c r="E1" s="563"/>
      <c r="F1" s="563"/>
      <c r="G1" s="563"/>
      <c r="H1" s="564"/>
      <c r="I1" s="24"/>
      <c r="J1" s="16"/>
    </row>
    <row r="2" x14ac:dyDescent="0.25">
      <c r="A2" s="341" t="str">
        <f>'Water Data'!A2</f>
        <v>Croatian National Institute of Public Health (Capak et al., 2015)</v>
      </c>
      <c r="B2" s="342"/>
      <c r="C2" s="565"/>
      <c r="D2" s="565"/>
      <c r="E2" s="565"/>
      <c r="F2" s="565"/>
      <c r="G2" s="565"/>
      <c r="H2" s="566"/>
      <c r="I2" s="11"/>
      <c r="J2" s="17"/>
    </row>
    <row r="3" x14ac:dyDescent="0.25">
      <c r="A3" s="343" t="str">
        <f>'Water Data'!A3</f>
        <v>Survey</v>
      </c>
      <c r="B3" s="344"/>
      <c r="C3" s="567">
        <f>'Water Data'!C3:H3</f>
        <v>2014</v>
      </c>
      <c r="D3" s="568"/>
      <c r="E3" s="568"/>
      <c r="F3" s="568"/>
      <c r="G3" s="568"/>
      <c r="H3" s="569"/>
      <c r="I3" s="11"/>
      <c r="J3" s="17"/>
    </row>
    <row r="4" s="4" customFormat="true" ht="18" customHeight="true" x14ac:dyDescent="0.25">
      <c r="A4" s="345" t="s">
        <v>205</v>
      </c>
      <c r="B4" s="346" t="s">
        <v>57</v>
      </c>
      <c r="C4" s="347" t="s">
        <v>7</v>
      </c>
      <c r="D4" s="348" t="s">
        <v>1</v>
      </c>
      <c r="E4" s="348" t="s">
        <v>2</v>
      </c>
      <c r="F4" s="348" t="s">
        <v>16</v>
      </c>
      <c r="G4" s="348" t="s">
        <v>17</v>
      </c>
      <c r="H4" s="349" t="s">
        <v>18</v>
      </c>
      <c r="I4" s="25"/>
      <c r="J4" s="18"/>
      <c r="K4" s="318"/>
      <c r="U4" s="318"/>
      <c r="AE4" s="318"/>
      <c r="AO4" s="318"/>
      <c r="AY4" s="318"/>
      <c r="AZ4" s="318"/>
      <c r="BA4" s="420"/>
      <c r="BB4" s="420"/>
      <c r="BC4" s="420"/>
      <c r="BD4" s="420"/>
      <c r="BE4" s="420"/>
      <c r="BF4" s="420"/>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t="str">
        <f t="shared" ref="C5:H5" si="0">IF(COUNTA(C15)=0,"",C15)</f>
        <v/>
      </c>
      <c r="D5" s="9" t="str">
        <f t="shared" si="0"/>
        <v/>
      </c>
      <c r="E5" s="9" t="str">
        <f t="shared" si="0"/>
        <v/>
      </c>
      <c r="F5" s="9" t="str">
        <f t="shared" si="0"/>
        <v/>
      </c>
      <c r="G5" s="9" t="str">
        <f t="shared" si="0"/>
        <v/>
      </c>
      <c r="H5" s="30" t="str">
        <f t="shared" si="0"/>
        <v/>
      </c>
      <c r="I5" s="25"/>
      <c r="J5" s="18"/>
      <c r="K5" s="318"/>
      <c r="U5" s="318"/>
      <c r="AE5" s="318"/>
      <c r="AO5" s="318"/>
      <c r="AY5" s="318"/>
      <c r="AZ5" s="318"/>
      <c r="BA5" s="420"/>
      <c r="BB5" s="420"/>
      <c r="BC5" s="420"/>
      <c r="BD5" s="420"/>
      <c r="BE5" s="420"/>
      <c r="BF5" s="420"/>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8"/>
      <c r="U6" s="318"/>
      <c r="AE6" s="318"/>
      <c r="AO6" s="318"/>
      <c r="AY6" s="318"/>
      <c r="AZ6" s="318"/>
      <c r="BA6" s="420"/>
      <c r="BB6" s="420"/>
      <c r="BC6" s="420"/>
      <c r="BD6" s="420"/>
      <c r="BE6" s="420"/>
      <c r="BF6" s="420"/>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8"/>
      <c r="U7" s="318"/>
      <c r="AE7" s="318"/>
      <c r="AO7" s="318"/>
      <c r="AY7" s="318"/>
      <c r="AZ7" s="318"/>
      <c r="BA7" s="420"/>
      <c r="BB7" s="420"/>
      <c r="BC7" s="420"/>
      <c r="BD7" s="420"/>
      <c r="BE7" s="420"/>
      <c r="BF7" s="420"/>
      <c r="BI7" s="318"/>
      <c r="BS7" s="318"/>
      <c r="CC7" s="318"/>
      <c r="CM7" s="318"/>
      <c r="CW7" s="318"/>
      <c r="DG7" s="318"/>
      <c r="DQ7" s="318"/>
      <c r="EA7" s="318"/>
      <c r="EK7" s="318"/>
      <c r="EU7" s="318"/>
      <c r="FE7" s="318"/>
      <c r="FO7" s="318"/>
      <c r="FY7" s="318"/>
      <c r="GI7" s="318"/>
      <c r="GS7" s="318"/>
      <c r="HC7" s="318"/>
      <c r="HM7" s="318"/>
      <c r="HW7" s="318"/>
    </row>
    <row r="8" s="4" customFormat="true" x14ac:dyDescent="0.25">
      <c r="A8" s="310"/>
      <c r="B8" s="82" t="s">
        <v>54</v>
      </c>
      <c r="C8" s="20"/>
      <c r="D8" s="20"/>
      <c r="E8" s="20"/>
      <c r="F8" s="20"/>
      <c r="G8" s="20"/>
      <c r="H8" s="149"/>
      <c r="I8" s="25"/>
      <c r="J8" s="18"/>
      <c r="K8" s="318"/>
      <c r="U8" s="318"/>
      <c r="AE8" s="318"/>
      <c r="AO8" s="318"/>
      <c r="AY8" s="318"/>
      <c r="AZ8" s="318"/>
      <c r="BA8" s="420"/>
      <c r="BB8" s="420"/>
      <c r="BC8" s="420"/>
      <c r="BD8" s="420"/>
      <c r="BE8" s="420"/>
      <c r="BF8" s="420"/>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9"/>
      <c r="I9" s="25"/>
      <c r="J9" s="18"/>
      <c r="K9" s="318"/>
      <c r="U9" s="318"/>
      <c r="AE9" s="318"/>
      <c r="AO9" s="318"/>
      <c r="AY9" s="318"/>
      <c r="AZ9" s="318"/>
      <c r="BA9" s="420"/>
      <c r="BB9" s="420"/>
      <c r="BC9" s="420"/>
      <c r="BD9" s="420"/>
      <c r="BE9" s="420"/>
      <c r="BF9" s="420"/>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8"/>
      <c r="U10" s="318"/>
      <c r="AE10" s="318"/>
      <c r="AO10" s="318"/>
      <c r="AY10" s="318"/>
      <c r="AZ10" s="318"/>
      <c r="BA10" s="420"/>
      <c r="BB10" s="420"/>
      <c r="BC10" s="420"/>
      <c r="BD10" s="420"/>
      <c r="BE10" s="420"/>
      <c r="BF10" s="420"/>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8"/>
      <c r="U11" s="318"/>
      <c r="AE11" s="318"/>
      <c r="AO11" s="318"/>
      <c r="AY11" s="318"/>
      <c r="AZ11" s="318"/>
      <c r="BA11" s="420"/>
      <c r="BB11" s="420"/>
      <c r="BC11" s="420"/>
      <c r="BD11" s="420"/>
      <c r="BE11" s="420"/>
      <c r="BF11" s="420"/>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20"/>
      <c r="E12" s="20"/>
      <c r="F12" s="7"/>
      <c r="G12" s="7"/>
      <c r="H12" s="27"/>
      <c r="I12" s="25"/>
      <c r="J12" s="18"/>
      <c r="K12" s="318"/>
      <c r="U12" s="318"/>
      <c r="AE12" s="318"/>
      <c r="AO12" s="318"/>
      <c r="AY12" s="318"/>
      <c r="AZ12" s="318"/>
      <c r="BA12" s="420"/>
      <c r="BB12" s="420"/>
      <c r="BC12" s="420"/>
      <c r="BD12" s="420"/>
      <c r="BE12" s="420"/>
      <c r="BF12" s="420"/>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t="s">
        <v>185</v>
      </c>
      <c r="B13" s="137" t="s">
        <v>207</v>
      </c>
      <c r="C13" s="20">
        <f>E13*(1-0.587)+D13*0.587</f>
        <v>33.716999999999999</v>
      </c>
      <c r="D13" s="20">
        <v>30</v>
      </c>
      <c r="E13" s="20">
        <v>39</v>
      </c>
      <c r="F13" s="20"/>
      <c r="G13" s="20"/>
      <c r="H13" s="149"/>
      <c r="I13" s="25"/>
      <c r="J13" s="18"/>
      <c r="K13" s="319"/>
      <c r="U13" s="319"/>
      <c r="AE13" s="319"/>
      <c r="AO13" s="319"/>
      <c r="AY13" s="319"/>
      <c r="AZ13" s="319"/>
      <c r="BA13" s="425"/>
      <c r="BB13" s="425"/>
      <c r="BC13" s="425"/>
      <c r="BD13" s="425"/>
      <c r="BE13" s="425"/>
      <c r="BF13" s="425"/>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20"/>
      <c r="U14" s="320"/>
      <c r="AE14" s="320"/>
      <c r="AO14" s="320"/>
      <c r="AY14" s="320"/>
      <c r="AZ14" s="320"/>
      <c r="BA14" s="421"/>
      <c r="BB14" s="421"/>
      <c r="BC14" s="421"/>
      <c r="BD14" s="421"/>
      <c r="BE14" s="421"/>
      <c r="BF14" s="421"/>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0"/>
      <c r="D15" s="81"/>
      <c r="E15" s="81"/>
      <c r="F15" s="7"/>
      <c r="G15" s="7"/>
      <c r="H15" s="27"/>
      <c r="I15" s="11"/>
      <c r="J15" s="17"/>
      <c r="AZ15" s="422"/>
      <c r="BA15" s="420"/>
      <c r="BB15" s="420"/>
      <c r="BC15" s="420"/>
      <c r="BD15" s="420"/>
      <c r="BE15" s="420"/>
      <c r="BF15" s="420"/>
    </row>
    <row r="16" s="2" customFormat="true" x14ac:dyDescent="0.25">
      <c r="A16" s="311" t="s">
        <v>118</v>
      </c>
      <c r="B16" s="151">
        <v>0</v>
      </c>
      <c r="C16" s="81"/>
      <c r="D16" s="81"/>
      <c r="E16" s="81"/>
      <c r="F16" s="7"/>
      <c r="G16" s="7"/>
      <c r="H16" s="27"/>
      <c r="I16" s="11"/>
      <c r="J16" s="17"/>
      <c r="K16" s="321"/>
      <c r="U16" s="321"/>
      <c r="AE16" s="321"/>
      <c r="AO16" s="321"/>
      <c r="AY16" s="321"/>
      <c r="AZ16" s="423"/>
      <c r="BA16" s="426"/>
      <c r="BB16" s="426"/>
      <c r="BC16" s="426"/>
      <c r="BD16" s="426"/>
      <c r="BE16" s="426"/>
      <c r="BF16" s="426"/>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0"/>
      <c r="D17" s="81"/>
      <c r="E17" s="7"/>
      <c r="F17" s="7"/>
      <c r="G17" s="7"/>
      <c r="H17" s="27"/>
      <c r="I17" s="11"/>
      <c r="J17" s="17"/>
      <c r="K17" s="321"/>
      <c r="U17" s="321"/>
      <c r="AE17" s="321"/>
      <c r="AO17" s="321"/>
      <c r="AY17" s="321"/>
      <c r="AZ17" s="423"/>
      <c r="BA17" s="426"/>
      <c r="BB17" s="426"/>
      <c r="BC17" s="426"/>
      <c r="BD17" s="426"/>
      <c r="BE17" s="426"/>
      <c r="BF17" s="426"/>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21"/>
      <c r="U18" s="321"/>
      <c r="AE18" s="321"/>
      <c r="AO18" s="321"/>
      <c r="AY18" s="321"/>
      <c r="AZ18" s="423"/>
      <c r="BA18" s="426"/>
      <c r="BB18" s="426"/>
      <c r="BC18" s="426"/>
      <c r="BD18" s="426"/>
      <c r="BE18" s="426"/>
      <c r="BF18" s="426"/>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21"/>
      <c r="U19" s="321"/>
      <c r="AE19" s="321"/>
      <c r="AO19" s="321"/>
      <c r="AY19" s="321"/>
      <c r="AZ19" s="423"/>
      <c r="BA19" s="426"/>
      <c r="BB19" s="426"/>
      <c r="BC19" s="426"/>
      <c r="BD19" s="426"/>
      <c r="BE19" s="426"/>
      <c r="BF19" s="426"/>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21"/>
      <c r="U20" s="321"/>
      <c r="AE20" s="321"/>
      <c r="AO20" s="321"/>
      <c r="AY20" s="321"/>
      <c r="AZ20" s="423"/>
      <c r="BA20" s="426"/>
      <c r="BB20" s="426"/>
      <c r="BC20" s="426"/>
      <c r="BD20" s="426"/>
      <c r="BE20" s="426"/>
      <c r="BF20" s="426"/>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21"/>
      <c r="U21" s="321"/>
      <c r="AE21" s="321"/>
      <c r="AO21" s="321"/>
      <c r="AY21" s="321"/>
      <c r="AZ21" s="423"/>
      <c r="BA21" s="426"/>
      <c r="BB21" s="426"/>
      <c r="BC21" s="426"/>
      <c r="BD21" s="426"/>
      <c r="BE21" s="426"/>
      <c r="BF21" s="426"/>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21"/>
      <c r="U22" s="321"/>
      <c r="AE22" s="321"/>
      <c r="AO22" s="321"/>
      <c r="AY22" s="321"/>
      <c r="AZ22" s="423"/>
      <c r="BA22" s="426"/>
      <c r="BB22" s="426"/>
      <c r="BC22" s="426"/>
      <c r="BD22" s="426"/>
      <c r="BE22" s="426"/>
      <c r="BF22" s="426"/>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21"/>
      <c r="U23" s="321"/>
      <c r="AE23" s="321"/>
      <c r="AO23" s="321"/>
      <c r="AY23" s="321"/>
      <c r="AZ23" s="423"/>
      <c r="BA23" s="426"/>
      <c r="BB23" s="426"/>
      <c r="BC23" s="426"/>
      <c r="BD23" s="426"/>
      <c r="BE23" s="426"/>
      <c r="BF23" s="426"/>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21"/>
      <c r="U24" s="321"/>
      <c r="AE24" s="321"/>
      <c r="AO24" s="321"/>
      <c r="AY24" s="321"/>
      <c r="AZ24" s="423"/>
      <c r="BA24" s="426"/>
      <c r="BB24" s="426"/>
      <c r="BC24" s="426"/>
      <c r="BD24" s="426"/>
      <c r="BE24" s="426"/>
      <c r="BF24" s="426"/>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21"/>
      <c r="U25" s="321"/>
      <c r="AE25" s="321"/>
      <c r="AO25" s="321"/>
      <c r="AY25" s="321"/>
      <c r="AZ25" s="423"/>
      <c r="BA25" s="426"/>
      <c r="BB25" s="426"/>
      <c r="BC25" s="426"/>
      <c r="BD25" s="426"/>
      <c r="BE25" s="426"/>
      <c r="BF25" s="426"/>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21"/>
      <c r="U26" s="321"/>
      <c r="AE26" s="321"/>
      <c r="AO26" s="321"/>
      <c r="AY26" s="321"/>
      <c r="AZ26" s="423"/>
      <c r="BA26" s="426"/>
      <c r="BB26" s="426"/>
      <c r="BC26" s="426"/>
      <c r="BD26" s="426"/>
      <c r="BE26" s="426"/>
      <c r="BF26" s="426"/>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21"/>
      <c r="U27" s="321"/>
      <c r="AE27" s="321"/>
      <c r="AO27" s="321"/>
      <c r="AY27" s="321"/>
      <c r="AZ27" s="423"/>
      <c r="BA27" s="426"/>
      <c r="BB27" s="426"/>
      <c r="BC27" s="426"/>
      <c r="BD27" s="426"/>
      <c r="BE27" s="426"/>
      <c r="BF27" s="426"/>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58" t="s">
        <v>191</v>
      </c>
      <c r="C28" s="558"/>
      <c r="D28" s="558"/>
      <c r="E28" s="558"/>
      <c r="F28" s="558"/>
      <c r="G28" s="558"/>
      <c r="H28" s="559"/>
      <c r="I28" s="11"/>
      <c r="J28" s="17"/>
      <c r="K28" s="321"/>
      <c r="U28" s="321"/>
      <c r="AE28" s="321"/>
      <c r="AO28" s="321"/>
      <c r="AY28" s="321"/>
      <c r="AZ28" s="560"/>
      <c r="BA28" s="560"/>
      <c r="BB28" s="560"/>
      <c r="BC28" s="560"/>
      <c r="BD28" s="560"/>
      <c r="BE28" s="560"/>
      <c r="BF28" s="560"/>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265"/>
      <c r="D29" s="265"/>
      <c r="E29" s="265"/>
      <c r="F29" s="265"/>
      <c r="G29" s="265"/>
      <c r="H29" s="257"/>
      <c r="I29" s="11"/>
      <c r="J29" s="17"/>
      <c r="K29" s="321"/>
      <c r="U29" s="321"/>
      <c r="AE29" s="321"/>
      <c r="AO29" s="321"/>
      <c r="AY29" s="321"/>
      <c r="AZ29" s="321"/>
      <c r="BA29" s="423"/>
      <c r="BB29" s="423"/>
      <c r="BC29" s="423"/>
      <c r="BD29" s="423"/>
      <c r="BE29" s="423"/>
      <c r="BF29" s="423"/>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6"/>
      <c r="I30" s="11"/>
      <c r="J30" s="17"/>
      <c r="K30" s="321"/>
      <c r="U30" s="321"/>
      <c r="AE30" s="321"/>
      <c r="AO30" s="321"/>
      <c r="AY30" s="321"/>
      <c r="AZ30" s="321"/>
      <c r="BA30" s="423"/>
      <c r="BB30" s="423"/>
      <c r="BC30" s="423"/>
      <c r="BD30" s="423"/>
      <c r="BE30" s="423"/>
      <c r="BF30" s="423"/>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6"/>
      <c r="I31" s="11"/>
      <c r="J31" s="17"/>
      <c r="K31" s="321"/>
      <c r="U31" s="321"/>
      <c r="AE31" s="321"/>
      <c r="AO31" s="321"/>
      <c r="AY31" s="321"/>
      <c r="AZ31" s="321"/>
      <c r="BA31" s="423"/>
      <c r="BB31" s="423"/>
      <c r="BC31" s="423"/>
      <c r="BD31" s="423"/>
      <c r="BE31" s="423"/>
      <c r="BF31" s="423"/>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6"/>
      <c r="I32" s="11"/>
      <c r="J32" s="17"/>
      <c r="BA32" s="422"/>
      <c r="BB32" s="422"/>
      <c r="BC32" s="422"/>
      <c r="BD32" s="422"/>
      <c r="BE32" s="422"/>
      <c r="BF32" s="422"/>
    </row>
    <row r="33" ht="16.5" customHeight="true" x14ac:dyDescent="0.25">
      <c r="A33" s="313"/>
      <c r="B33" s="136" t="s">
        <v>116</v>
      </c>
      <c r="C33" s="89" t="s">
        <v>184</v>
      </c>
      <c r="D33" s="89" t="s">
        <v>184</v>
      </c>
      <c r="E33" s="89" t="s">
        <v>184</v>
      </c>
      <c r="F33" s="89"/>
      <c r="G33" s="89"/>
      <c r="H33" s="256"/>
      <c r="I33" s="11"/>
      <c r="J33" s="17"/>
      <c r="BA33" s="422"/>
      <c r="BB33" s="422"/>
      <c r="BC33" s="422"/>
      <c r="BD33" s="422"/>
      <c r="BE33" s="422"/>
      <c r="BF33" s="422"/>
    </row>
    <row r="34" ht="16.5" customHeight="true" x14ac:dyDescent="0.25">
      <c r="A34" s="314"/>
      <c r="B34" s="12" t="s">
        <v>23</v>
      </c>
      <c r="C34" s="142"/>
      <c r="D34" s="142"/>
      <c r="E34" s="142"/>
      <c r="F34" s="143"/>
      <c r="G34" s="144"/>
      <c r="H34" s="145"/>
      <c r="I34" s="11"/>
      <c r="J34" s="17"/>
      <c r="BA34" s="422"/>
      <c r="BB34" s="422"/>
      <c r="BC34" s="422"/>
      <c r="BD34" s="422"/>
      <c r="BE34" s="422"/>
      <c r="BF34" s="422"/>
    </row>
    <row r="35" s="3" customFormat="true" ht="16.5" thickBot="true" x14ac:dyDescent="0.3">
      <c r="A35" s="315"/>
      <c r="B35" s="29" t="s">
        <v>20</v>
      </c>
      <c r="C35" s="147">
        <v>203</v>
      </c>
      <c r="D35" s="147"/>
      <c r="E35" s="147"/>
      <c r="F35" s="147"/>
      <c r="G35" s="147"/>
      <c r="H35" s="148"/>
      <c r="I35" s="26"/>
      <c r="J35" s="19"/>
      <c r="K35" s="316"/>
      <c r="U35" s="316"/>
      <c r="AE35" s="316"/>
      <c r="AO35" s="316"/>
      <c r="AY35" s="316"/>
      <c r="AZ35" s="316"/>
      <c r="BA35" s="424"/>
      <c r="BB35" s="424"/>
      <c r="BC35" s="424"/>
      <c r="BD35" s="424"/>
      <c r="BE35" s="424"/>
      <c r="BF35" s="424"/>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2018-06-12T05:52:36Z</dcterms:modified>
</cp:coreProperties>
</file>